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workbookProtection workbookAlgorithmName="SHA-512" workbookHashValue="r3g+jrJeJ/A4oJLi4l3maGfS3U9LHC2qfdb6MC9gtMwFK7xtBnlVwpV3DV5sKcTDxPwoZFTeoFkfyK2JfknuJA==" workbookSaltValue="SUjMPhjPYMp/vV1qu6XFdA==" workbookSpinCount="100000" lockStructure="1"/>
  <bookViews>
    <workbookView xWindow="0" yWindow="0" windowWidth="25600" windowHeight="14340" tabRatio="752" activeTab="5"/>
  </bookViews>
  <sheets>
    <sheet name="Cover Page" sheetId="23" r:id="rId1"/>
    <sheet name="Do First" sheetId="10" r:id="rId2"/>
    <sheet name="Part I Funding" sheetId="4" r:id="rId3"/>
    <sheet name="Part II Expenditures" sheetId="5" r:id="rId4"/>
    <sheet name="Part III District Match" sheetId="27" r:id="rId5"/>
    <sheet name="Part IV Summary" sheetId="28" r:id="rId6"/>
    <sheet name="Districts-Colleges" sheetId="21" state="hidden" r:id="rId7"/>
    <sheet name="Cat Flex List" sheetId="26" state="hidden" r:id="rId8"/>
    <sheet name="Yes-No" sheetId="25" state="hidden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ftn1" localSheetId="3">'Part II Expenditures'!#REF!</definedName>
    <definedName name="_ftn1" localSheetId="4">'Part III District Match'!#REF!</definedName>
    <definedName name="_ftn2" localSheetId="3">'Part II Expenditures'!#REF!</definedName>
    <definedName name="_ftn2" localSheetId="4">'Part III District Match'!#REF!</definedName>
    <definedName name="_ftn3" localSheetId="3">'Part II Expenditures'!#REF!</definedName>
    <definedName name="_ftn3" localSheetId="4">'Part III District Match'!#REF!</definedName>
    <definedName name="_ftn4" localSheetId="3">'Part II Expenditures'!#REF!</definedName>
    <definedName name="_ftn4" localSheetId="4">'Part III District Match'!#REF!</definedName>
    <definedName name="_ftnref1" localSheetId="3">'Part II Expenditures'!#REF!</definedName>
    <definedName name="_ftnref1" localSheetId="4">'Part III District Match'!#REF!</definedName>
    <definedName name="_ftnref2" localSheetId="3">'Part II Expenditures'!#REF!</definedName>
    <definedName name="_ftnref2" localSheetId="4">'Part III District Match'!#REF!</definedName>
    <definedName name="_ftnref3" localSheetId="3">'Part II Expenditures'!#REF!</definedName>
    <definedName name="_ftnref3" localSheetId="4">'Part III District Match'!#REF!</definedName>
    <definedName name="_ftnref4" localSheetId="3">'Part II Expenditures'!#REF!</definedName>
    <definedName name="_ftnref4" localSheetId="4">'Part III District Match'!#REF!</definedName>
    <definedName name="\c" localSheetId="7">'[1]Special Class FTES calc'!#REF!</definedName>
    <definedName name="\c" localSheetId="8">'[1]Special Class FTES calc'!#REF!</definedName>
    <definedName name="CCC_Flexibility_Categorical_Programs">'Cat Flex List'!$A$9:$A$29</definedName>
    <definedName name="CCD">'[2]CCDs, CCCs'!$A$2:$A$74</definedName>
    <definedName name="colleges" localSheetId="7">'[3]districts colleges'!$C$2:$C$118</definedName>
    <definedName name="colleges" localSheetId="0">'[1]districts colleges'!$C$2:$C$115</definedName>
    <definedName name="colleges" localSheetId="5">'[4]Districts-Colleges'!$C$2:$C$118</definedName>
    <definedName name="colleges" localSheetId="8">'[3]districts colleges'!$C$2:$C$118</definedName>
    <definedName name="colleges">'Districts-Colleges'!$C$2:$C$118</definedName>
    <definedName name="creditnoncredit" localSheetId="7">'[3]districts colleges'!$G$2:$G$4</definedName>
    <definedName name="creditnoncredit" localSheetId="8">'[3]districts colleges'!$G$2:$G$4</definedName>
    <definedName name="creditnoncredit">'Districts-Colleges'!$G$2:$G$4</definedName>
    <definedName name="districts" localSheetId="7">'[3]districts colleges'!$A$2:$A$74</definedName>
    <definedName name="districts" localSheetId="0">'[1]districts colleges'!$A$2:$A$74</definedName>
    <definedName name="districts" localSheetId="5">'[4]Districts-Colleges'!$A$2:$A$74</definedName>
    <definedName name="districts" localSheetId="8">'[3]districts colleges'!$A$2:$A$74</definedName>
    <definedName name="districts">'Districts-Colleges'!$A$2:$A$74</definedName>
    <definedName name="_xlnm.Print_Area" localSheetId="1">'Do First'!$A$1:$J$43</definedName>
    <definedName name="_xlnm.Print_Area" localSheetId="2">'Part I Funding'!$A$1:$F$60</definedName>
    <definedName name="_xlnm.Print_Area" localSheetId="3">'Part II Expenditures'!$A$1:$I$108</definedName>
    <definedName name="_xlnm.Print_Area" localSheetId="4">'Part III District Match'!$A$1:$M$140</definedName>
    <definedName name="_xlnm.Print_Area" localSheetId="5">'Part IV Summary'!$A$1:$F$51</definedName>
    <definedName name="Print_Area_MI" localSheetId="7">#REF!</definedName>
    <definedName name="Print_Area_MI" localSheetId="4">#REF!</definedName>
    <definedName name="Print_Area_MI" localSheetId="5">#REF!</definedName>
    <definedName name="Print_Area_MI" localSheetId="8">#REF!</definedName>
    <definedName name="Print_Area_MI">#REF!</definedName>
    <definedName name="q">'[5]districts colleges'!$C$2:$C$115</definedName>
    <definedName name="Select_Credit_or_NonCredit">'Districts-Colleges'!$G$3:$G$4</definedName>
    <definedName name="YesNo" localSheetId="7">[3]yesno!$A$2:$A$4</definedName>
    <definedName name="YesNo">'Yes-No'!$A$2:$A$4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5" l="1"/>
  <c r="F18" i="5"/>
  <c r="F61" i="5"/>
  <c r="F36" i="5"/>
  <c r="F21" i="5"/>
  <c r="M83" i="27"/>
  <c r="M84" i="27"/>
  <c r="M85" i="27"/>
  <c r="M86" i="27"/>
  <c r="M57" i="27"/>
  <c r="M58" i="27"/>
  <c r="M59" i="27"/>
  <c r="M60" i="27"/>
  <c r="M61" i="27"/>
  <c r="M62" i="27"/>
  <c r="M63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5" i="27"/>
  <c r="M56" i="27"/>
  <c r="M31" i="27"/>
  <c r="M32" i="27"/>
  <c r="M33" i="27"/>
  <c r="M34" i="27"/>
  <c r="M35" i="27"/>
  <c r="M36" i="27"/>
  <c r="M37" i="27"/>
  <c r="M18" i="27"/>
  <c r="I54" i="5"/>
  <c r="I55" i="5"/>
  <c r="I56" i="5"/>
  <c r="I38" i="5"/>
  <c r="I39" i="5"/>
  <c r="I40" i="5"/>
  <c r="I41" i="5"/>
  <c r="I25" i="5"/>
  <c r="I26" i="5"/>
  <c r="I12" i="5"/>
  <c r="I13" i="5"/>
  <c r="I14" i="5"/>
  <c r="I15" i="5"/>
  <c r="I18" i="5"/>
  <c r="I19" i="5"/>
  <c r="I20" i="5"/>
  <c r="I21" i="5"/>
  <c r="I22" i="5"/>
  <c r="I23" i="5"/>
  <c r="I24" i="5"/>
  <c r="I27" i="5"/>
  <c r="I28" i="5"/>
  <c r="I31" i="5"/>
  <c r="I32" i="5"/>
  <c r="I33" i="5"/>
  <c r="I34" i="5"/>
  <c r="I35" i="5"/>
  <c r="I36" i="5"/>
  <c r="I37" i="5"/>
  <c r="I42" i="5"/>
  <c r="I43" i="5"/>
  <c r="I46" i="5"/>
  <c r="I47" i="5"/>
  <c r="I48" i="5"/>
  <c r="I49" i="5"/>
  <c r="I50" i="5"/>
  <c r="I51" i="5"/>
  <c r="I57" i="5"/>
  <c r="I58" i="5"/>
  <c r="I61" i="5"/>
  <c r="I62" i="5"/>
  <c r="I63" i="5"/>
  <c r="I66" i="5"/>
  <c r="I67" i="5"/>
  <c r="I68" i="5"/>
  <c r="I71" i="5"/>
  <c r="E23" i="4"/>
  <c r="D18" i="28"/>
  <c r="M10" i="27"/>
  <c r="M11" i="27"/>
  <c r="M12" i="27"/>
  <c r="M13" i="27"/>
  <c r="M14" i="27"/>
  <c r="M15" i="27"/>
  <c r="M16" i="27"/>
  <c r="M17" i="27"/>
  <c r="M19" i="27"/>
  <c r="M20" i="27"/>
  <c r="M23" i="27"/>
  <c r="M24" i="27"/>
  <c r="M25" i="27"/>
  <c r="M26" i="27"/>
  <c r="M27" i="27"/>
  <c r="M28" i="27"/>
  <c r="M29" i="27"/>
  <c r="M30" i="27"/>
  <c r="M38" i="27"/>
  <c r="M41" i="27"/>
  <c r="M42" i="27"/>
  <c r="M64" i="27"/>
  <c r="M65" i="27"/>
  <c r="M68" i="27"/>
  <c r="M69" i="27"/>
  <c r="M70" i="27"/>
  <c r="M71" i="27"/>
  <c r="M72" i="27"/>
  <c r="M73" i="27"/>
  <c r="M74" i="27"/>
  <c r="M75" i="27"/>
  <c r="M76" i="27"/>
  <c r="M79" i="27"/>
  <c r="M80" i="27"/>
  <c r="M81" i="27"/>
  <c r="M82" i="27"/>
  <c r="M87" i="27"/>
  <c r="M88" i="27"/>
  <c r="M91" i="27"/>
  <c r="M92" i="27"/>
  <c r="M93" i="27"/>
  <c r="M94" i="27"/>
  <c r="M95" i="27"/>
  <c r="M98" i="27"/>
  <c r="M99" i="27"/>
  <c r="M100" i="27"/>
  <c r="M101" i="27"/>
  <c r="M104" i="27"/>
  <c r="E24" i="4"/>
  <c r="D19" i="28"/>
  <c r="D22" i="28"/>
  <c r="E18" i="4"/>
  <c r="D9" i="28"/>
  <c r="D7" i="28"/>
  <c r="B19" i="28"/>
  <c r="B18" i="28"/>
  <c r="B15" i="28"/>
  <c r="B17" i="28"/>
  <c r="B24" i="28"/>
  <c r="B22" i="28"/>
  <c r="B7" i="28"/>
  <c r="A3" i="4"/>
  <c r="A2" i="4"/>
  <c r="B19" i="23"/>
  <c r="B16" i="23"/>
  <c r="L101" i="27"/>
  <c r="K101" i="27"/>
  <c r="J101" i="27"/>
  <c r="I101" i="27"/>
  <c r="H101" i="27"/>
  <c r="G101" i="27"/>
  <c r="F101" i="27"/>
  <c r="E101" i="27"/>
  <c r="L95" i="27"/>
  <c r="K95" i="27"/>
  <c r="J95" i="27"/>
  <c r="I95" i="27"/>
  <c r="H95" i="27"/>
  <c r="G95" i="27"/>
  <c r="F95" i="27"/>
  <c r="E95" i="27"/>
  <c r="L88" i="27"/>
  <c r="K88" i="27"/>
  <c r="J88" i="27"/>
  <c r="I88" i="27"/>
  <c r="H88" i="27"/>
  <c r="G88" i="27"/>
  <c r="F88" i="27"/>
  <c r="E88" i="27"/>
  <c r="L76" i="27"/>
  <c r="K76" i="27"/>
  <c r="J76" i="27"/>
  <c r="I76" i="27"/>
  <c r="H76" i="27"/>
  <c r="G76" i="27"/>
  <c r="F76" i="27"/>
  <c r="E76" i="27"/>
  <c r="L65" i="27"/>
  <c r="K65" i="27"/>
  <c r="J65" i="27"/>
  <c r="I65" i="27"/>
  <c r="H65" i="27"/>
  <c r="G65" i="27"/>
  <c r="F65" i="27"/>
  <c r="E65" i="27"/>
  <c r="L38" i="27"/>
  <c r="K38" i="27"/>
  <c r="J38" i="27"/>
  <c r="I38" i="27"/>
  <c r="H38" i="27"/>
  <c r="G38" i="27"/>
  <c r="F38" i="27"/>
  <c r="E38" i="27"/>
  <c r="L20" i="27"/>
  <c r="L103" i="27"/>
  <c r="K20" i="27"/>
  <c r="K103" i="27"/>
  <c r="J20" i="27"/>
  <c r="J103" i="27"/>
  <c r="I20" i="27"/>
  <c r="I103" i="27"/>
  <c r="H20" i="27"/>
  <c r="G20" i="27"/>
  <c r="F20" i="27"/>
  <c r="F103" i="27"/>
  <c r="E20" i="27"/>
  <c r="E103" i="27"/>
  <c r="D15" i="28"/>
  <c r="F68" i="5"/>
  <c r="F63" i="5"/>
  <c r="F58" i="5"/>
  <c r="F51" i="5"/>
  <c r="E51" i="5"/>
  <c r="F43" i="5"/>
  <c r="F28" i="5"/>
  <c r="E28" i="5"/>
  <c r="D63" i="5"/>
  <c r="F15" i="5"/>
  <c r="H68" i="5"/>
  <c r="G68" i="5"/>
  <c r="E68" i="5"/>
  <c r="D68" i="5"/>
  <c r="H63" i="5"/>
  <c r="G63" i="5"/>
  <c r="E63" i="5"/>
  <c r="H58" i="5"/>
  <c r="G58" i="5"/>
  <c r="E58" i="5"/>
  <c r="D58" i="5"/>
  <c r="H51" i="5"/>
  <c r="G51" i="5"/>
  <c r="D51" i="5"/>
  <c r="H43" i="5"/>
  <c r="G43" i="5"/>
  <c r="E43" i="5"/>
  <c r="D43" i="5"/>
  <c r="H28" i="5"/>
  <c r="G28" i="5"/>
  <c r="D28" i="5"/>
  <c r="H15" i="5"/>
  <c r="G15" i="5"/>
  <c r="E15" i="5"/>
  <c r="D15" i="5"/>
  <c r="A1" i="4"/>
  <c r="C119" i="21"/>
  <c r="B4" i="27"/>
  <c r="B4" i="5"/>
  <c r="F70" i="5"/>
  <c r="B1" i="27"/>
  <c r="B1" i="5"/>
  <c r="A1" i="28"/>
  <c r="E70" i="5"/>
  <c r="B3" i="27"/>
  <c r="A3" i="28"/>
  <c r="B2" i="27"/>
  <c r="A2" i="28"/>
  <c r="D70" i="5"/>
  <c r="H103" i="27"/>
  <c r="G103" i="27"/>
  <c r="B2" i="5"/>
  <c r="G70" i="5"/>
  <c r="H70" i="5"/>
  <c r="B3" i="5"/>
  <c r="D25" i="4"/>
  <c r="C26" i="28"/>
  <c r="E31" i="4"/>
  <c r="D24" i="28"/>
  <c r="E27" i="4"/>
  <c r="C20" i="28"/>
</calcChain>
</file>

<file path=xl/comments1.xml><?xml version="1.0" encoding="utf-8"?>
<comments xmlns="http://schemas.openxmlformats.org/spreadsheetml/2006/main">
  <authors>
    <author>Britten, Tracy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Patricia Falero</t>
        </r>
        <r>
          <rPr>
            <sz val="9"/>
            <color indexed="81"/>
            <rFont val="Tahoma"/>
            <family val="2"/>
          </rPr>
          <t xml:space="preserve">
This cell will populate when you complete the "Do First" tab.</t>
        </r>
      </text>
    </comment>
  </commentList>
</comments>
</file>

<file path=xl/comments2.xml><?xml version="1.0" encoding="utf-8"?>
<comments xmlns="http://schemas.openxmlformats.org/spreadsheetml/2006/main">
  <authors>
    <author>Kwoka, Barbara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shows the year and college submitting report. Information carried over from Do First tab.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This cell identifies the 4 digit object code of expenditure.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column reflects the classifications of the expenditures, by position or other expense.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# of FTE Positions only apply to object codes 1000 and 2000.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Orientation.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Assessment.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Counseling/Advising/Other Ed Planning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Follow-up.
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
credit SSSP being expended by classification for Coordination.
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This column totals each line's district match for the credit SSSP being expended by classification.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This cell identifies the 4 digit object code of expenditure.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# of FTE Posi
tion only apply to object codes 1000 and 2000.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This cell identifies the 4 digit object code of expenditure.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This cell identifies the 4 digit object code of expenditure.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This cell identifies the 4 digit object code of expenditure.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This cell identifies the 4 digit object code of expenditure.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This cell identifies the 4 digit object code of expenditure.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row is blank</t>
        </r>
      </text>
    </comment>
  </commentList>
</comments>
</file>

<file path=xl/comments3.xml><?xml version="1.0" encoding="utf-8"?>
<comments xmlns="http://schemas.openxmlformats.org/spreadsheetml/2006/main">
  <authors>
    <author>Kwoka, Barbara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cell identifies the 4 digit object code of expenditure.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column reflects the classifications of the expenditures, by position or other expense.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# of FTE Positions only apply to object codes 1000 and 2000.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Orientation.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Assessment.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Counseling/Advising/Other Ed Planning.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
credit SSSP being expended by classification for Follow-up.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Coordination.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
credit SSSP being expended by classification for noncreity SSSP Research.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noncredit SSSP being expended by classification for credit SSSP Technology.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Transitional Services (see #8 below)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This column totals each line's district match for the credit SSSP being expended by classification.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cell identifies the 4 digit object code of expenditure.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column reflects the classifications of the expenditures, by position or other expense.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# of FTE Positions only apply to object codes 1000 and 2000.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Orientation.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Assessment.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Counseling/Advising/Other Ed Planning.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
credit SSSP being expended by classification for Follow-up.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Coordination.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
credit SSSP being expended by classification for noncreity SSSP Research.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noncredit SSSP being expended by classification for credit SSSP Technology.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Transitional Services (see #8 below)</t>
        </r>
      </text>
    </comment>
    <comment ref="M21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This column totals each line's district match for the credit SSSP being expended by classification.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cell identifies the 4 digit object code of expenditure.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column reflects the classifications of the expenditures, by position or other expense.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Orientation.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Assessment.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Counseling/Advising/Other Ed Planning.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
credit SSSP being expended by classification for Follow-up.</t>
        </r>
      </text>
    </comment>
    <comment ref="I3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Coordination.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
credit SSSP being expended by classification for noncreity SSSP Research.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noncredit SSSP being expended by classification for credit SSSP Technology.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Transitional Services (see #8 below)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This column totals each line's district match for the credit SSSP being expended by classification.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cell identifies the 4 digit object code of expenditure.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column reflects the classifications of the expenditures, by position or other expense.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Orientation.</t>
        </r>
      </text>
    </comment>
    <comment ref="F6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Assessment.</t>
        </r>
      </text>
    </comment>
    <comment ref="G6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Counseling/Advising/Other Ed Planning.</t>
        </r>
      </text>
    </comment>
    <comment ref="H6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
credit SSSP being expended by classification for Follow-up.</t>
        </r>
      </text>
    </comment>
    <comment ref="I6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Coordination.</t>
        </r>
      </text>
    </comment>
    <comment ref="J6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
credit SSSP being expended by classification for noncreity SSSP Research.</t>
        </r>
      </text>
    </comment>
    <comment ref="K6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noncredit SSSP being expended by classification for credit SSSP Technology.</t>
        </r>
      </text>
    </comment>
    <comment ref="L6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Transitional Services (see #8 below)</t>
        </r>
      </text>
    </comment>
    <comment ref="M6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This column totals each line's district match for the credit SSSP being expended by classification.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cell identifies the 4 digit object code of expenditure.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column reflects the classifications of the expenditures, by position or other expense.</t>
        </r>
      </text>
    </comment>
    <comment ref="E77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Orientation.</t>
        </r>
      </text>
    </comment>
    <comment ref="F77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Assessment.</t>
        </r>
      </text>
    </comment>
    <comment ref="G77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Counseling/Advising/Other Ed Planning.</t>
        </r>
      </text>
    </comment>
    <comment ref="H77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
credit SSSP being expended by classification for Follow-up.</t>
        </r>
      </text>
    </comment>
    <comment ref="I77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Coordination.</t>
        </r>
      </text>
    </comment>
    <comment ref="J77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
credit SSSP being expended by classification for noncreity SSSP Research.</t>
        </r>
      </text>
    </comment>
    <comment ref="K77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noncredit SSSP being expended by classification for credit SSSP Technology.</t>
        </r>
      </text>
    </comment>
    <comment ref="L77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Transitional Services (see #8 below)</t>
        </r>
      </text>
    </comment>
    <comment ref="M77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This column totals each line's district match for the credit SSSP being expended by classification.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cell identifies the 4 digit object code of expenditure.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column reflects the classifications of the expenditures, by position or other expense.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Orientation.</t>
        </r>
      </text>
    </comment>
    <comment ref="F8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Assessment.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Counseling/Advising/Other Ed Planning.</t>
        </r>
      </text>
    </comment>
    <comment ref="H8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
credit SSSP being expended by classification for Follow-up.</t>
        </r>
      </text>
    </comment>
    <comment ref="I8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Coordination.</t>
        </r>
      </text>
    </comment>
    <comment ref="J8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
credit SSSP being expended by classification for noncreity SSSP Research.</t>
        </r>
      </text>
    </comment>
    <comment ref="K8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noncredit SSSP being expended by classification for credit SSSP Technology.</t>
        </r>
      </text>
    </comment>
    <comment ref="L8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Transitional Services (see #8 below)</t>
        </r>
      </text>
    </comment>
    <comment ref="M89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This column totals each line's district match for the credit SSSP being expended by classification.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cell identifies the 4 digit object code of expenditure.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column reflects the classifications of the expenditures, by position or other expense.</t>
        </r>
      </text>
    </comment>
    <comment ref="E9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Orientation.</t>
        </r>
      </text>
    </comment>
    <comment ref="F9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Assessment.</t>
        </r>
      </text>
    </comment>
    <comment ref="G9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Counseling/Advising/Other Ed Planning.</t>
        </r>
      </text>
    </comment>
    <comment ref="H9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
credit SSSP being expended by classification for Follow-up.</t>
        </r>
      </text>
    </comment>
    <comment ref="I9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Coordination.</t>
        </r>
      </text>
    </comment>
    <comment ref="J9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
credit SSSP being expended by classification for noncreity SSSP Research.</t>
        </r>
      </text>
    </comment>
    <comment ref="K9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noncredit SSSP being expended by classification for credit SSSP Technology.</t>
        </r>
      </text>
    </comment>
    <comment ref="L9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identify the district match for the credit SSSP being expended by classification for Transitional Services (see #8 below)</t>
        </r>
      </text>
    </comment>
    <comment ref="M96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For all object codes, This column totals each line's district match for the credit SSSP being expended by classification.</t>
        </r>
      </text>
    </comment>
    <comment ref="A102" authorId="0">
      <text>
        <r>
          <rPr>
            <b/>
            <sz val="9"/>
            <color indexed="81"/>
            <rFont val="Tahoma"/>
            <family val="2"/>
          </rPr>
          <t>Kwoka, Barbara:</t>
        </r>
        <r>
          <rPr>
            <sz val="9"/>
            <color indexed="81"/>
            <rFont val="Tahoma"/>
            <family val="2"/>
          </rPr>
          <t xml:space="preserve">
This row is blank</t>
        </r>
      </text>
    </comment>
  </commentList>
</comments>
</file>

<file path=xl/comments4.xml><?xml version="1.0" encoding="utf-8"?>
<comments xmlns="http://schemas.openxmlformats.org/spreadsheetml/2006/main">
  <authors>
    <author>Orta, Jason</author>
  </authors>
  <commentList>
    <comment ref="J30" authorId="0">
      <text>
        <r>
          <rPr>
            <b/>
            <sz val="9"/>
            <color indexed="81"/>
            <rFont val="Tahoma"/>
            <family val="2"/>
          </rPr>
          <t>Orta, Jason:</t>
        </r>
        <r>
          <rPr>
            <sz val="9"/>
            <color indexed="81"/>
            <rFont val="Tahoma"/>
            <family val="2"/>
          </rPr>
          <t xml:space="preserve">
Moved to bottom for the list because it was in the way…
</t>
        </r>
      </text>
    </comment>
  </commentList>
</comments>
</file>

<file path=xl/sharedStrings.xml><?xml version="1.0" encoding="utf-8"?>
<sst xmlns="http://schemas.openxmlformats.org/spreadsheetml/2006/main" count="690" uniqueCount="463">
  <si>
    <t>Total</t>
  </si>
  <si>
    <t>Classification</t>
  </si>
  <si>
    <t>Employee Benefits</t>
  </si>
  <si>
    <t>Capital Outlay</t>
  </si>
  <si>
    <t>Date</t>
  </si>
  <si>
    <t>Phone Number</t>
  </si>
  <si>
    <t>Other Outgo</t>
  </si>
  <si>
    <t>Supplies &amp; Materials</t>
  </si>
  <si>
    <t>Subtotal</t>
  </si>
  <si>
    <t>Academic Salaries: Position Title(s)</t>
  </si>
  <si>
    <t>Classified and Other Nonacademic Salaries: Position Title(s)</t>
  </si>
  <si>
    <t>Assessment</t>
  </si>
  <si>
    <t>Orientation</t>
  </si>
  <si>
    <t>Basic instructions:</t>
  </si>
  <si>
    <t>Blue colored cells indicate a pre-populated cell and cannot be modified.</t>
  </si>
  <si>
    <t>Gray colored cells indicate a formula and cannot be modified.</t>
  </si>
  <si>
    <t>District</t>
  </si>
  <si>
    <t xml:space="preserve">College  </t>
  </si>
  <si>
    <t>Allan Hancock CCD</t>
  </si>
  <si>
    <t>Alameda College</t>
  </si>
  <si>
    <t>Antelope Valley CCD</t>
  </si>
  <si>
    <t>Allan Hancock College</t>
  </si>
  <si>
    <t>Barstow CCD</t>
  </si>
  <si>
    <t>American River College</t>
  </si>
  <si>
    <t>Butte CCD</t>
  </si>
  <si>
    <t>Antelope Valley College</t>
  </si>
  <si>
    <t>Cabrillo CCD</t>
  </si>
  <si>
    <t>Bakersfield College</t>
  </si>
  <si>
    <t>Cerritos CCD</t>
  </si>
  <si>
    <t>Barstow College</t>
  </si>
  <si>
    <t>Chabot-Las Positas CCD</t>
  </si>
  <si>
    <t>Berkeley City College</t>
  </si>
  <si>
    <t>Chaffey CCD</t>
  </si>
  <si>
    <t>Butte College</t>
  </si>
  <si>
    <t>Citrus CCD</t>
  </si>
  <si>
    <t>Cabrillo College</t>
  </si>
  <si>
    <t>Coast CCD</t>
  </si>
  <si>
    <t>Canada College</t>
  </si>
  <si>
    <t>Compton CCD</t>
  </si>
  <si>
    <t>College of the Canyons</t>
  </si>
  <si>
    <t>Contra Costa CCD</t>
  </si>
  <si>
    <t>Cerritos College</t>
  </si>
  <si>
    <t>Copper Mt. CCD</t>
  </si>
  <si>
    <t>Cerro Coso College</t>
  </si>
  <si>
    <t>Desert CCD</t>
  </si>
  <si>
    <t>Chabot College</t>
  </si>
  <si>
    <t>El Camino CCD</t>
  </si>
  <si>
    <t>Chaffey College</t>
  </si>
  <si>
    <t>Feather River CCD</t>
  </si>
  <si>
    <t>Citrus College</t>
  </si>
  <si>
    <t>Foothill-DeAnza CCD</t>
  </si>
  <si>
    <t>Coastline College</t>
  </si>
  <si>
    <t>Gavilan Joint CCD</t>
  </si>
  <si>
    <t>Columbia College</t>
  </si>
  <si>
    <t>Glendale CCD</t>
  </si>
  <si>
    <t>Compton College</t>
  </si>
  <si>
    <t>Grossmont Cuyamaca CCD</t>
  </si>
  <si>
    <t>Contra Costa College</t>
  </si>
  <si>
    <t>Hartnell CCD</t>
  </si>
  <si>
    <t xml:space="preserve">Copper Mt. College </t>
  </si>
  <si>
    <t>Imperial CCD</t>
  </si>
  <si>
    <t>Cosumnes River College</t>
  </si>
  <si>
    <t>Kern CCD</t>
  </si>
  <si>
    <t>Crafton Hills College</t>
  </si>
  <si>
    <t>Lake Tahoe CCD</t>
  </si>
  <si>
    <t>Cuesta College</t>
  </si>
  <si>
    <t>Lassen CCD</t>
  </si>
  <si>
    <t>Cuyamaca College</t>
  </si>
  <si>
    <t xml:space="preserve">Long Beach CCD </t>
  </si>
  <si>
    <t>Cypress College</t>
  </si>
  <si>
    <t>Los Angeles CCD</t>
  </si>
  <si>
    <t>De Anza College</t>
  </si>
  <si>
    <t>Los Rios CCD</t>
  </si>
  <si>
    <t>College of the Desert</t>
  </si>
  <si>
    <t>Marin CCD</t>
  </si>
  <si>
    <t>Diablo Valley College</t>
  </si>
  <si>
    <t>Mendocino-Lake CCD</t>
  </si>
  <si>
    <t>East Los Angeles College</t>
  </si>
  <si>
    <t>Merced CCD</t>
  </si>
  <si>
    <t>El Camino College</t>
  </si>
  <si>
    <t>Mira Costa CCD</t>
  </si>
  <si>
    <t>Evergreen Valley College</t>
  </si>
  <si>
    <t>Monterey Peninsula CCD</t>
  </si>
  <si>
    <t>Feather River College</t>
  </si>
  <si>
    <t>Mt. San Antonio CCD</t>
  </si>
  <si>
    <t>Folsom Lake</t>
  </si>
  <si>
    <t>Mt. San Jacinto CCD</t>
  </si>
  <si>
    <t>Foothill College</t>
  </si>
  <si>
    <t>Napa Valley CCD</t>
  </si>
  <si>
    <t>Fresno City College</t>
  </si>
  <si>
    <t>North Orange County CCD</t>
  </si>
  <si>
    <t>Fullerton College</t>
  </si>
  <si>
    <t>Ohlone CCD</t>
  </si>
  <si>
    <t>Gavilan College</t>
  </si>
  <si>
    <t>Palo Verde CCD</t>
  </si>
  <si>
    <t>Glendale College</t>
  </si>
  <si>
    <t>Palomar CCD</t>
  </si>
  <si>
    <t>Golden West College</t>
  </si>
  <si>
    <t>Pasadena Area CCD</t>
  </si>
  <si>
    <t>Grossmont College</t>
  </si>
  <si>
    <t>Peralta CCD</t>
  </si>
  <si>
    <t>Hartnell College</t>
  </si>
  <si>
    <t>Rancho Santiago CCD</t>
  </si>
  <si>
    <t>Imperial Valley College</t>
  </si>
  <si>
    <t>Redwoods CCD</t>
  </si>
  <si>
    <t>Irvine Valley College</t>
  </si>
  <si>
    <t>Rio Hondo CCD</t>
  </si>
  <si>
    <t>Lake Tahoe College</t>
  </si>
  <si>
    <t>Riverside CCD</t>
  </si>
  <si>
    <t>Laney College</t>
  </si>
  <si>
    <t>San Bernardino CCD</t>
  </si>
  <si>
    <t>Las Positas College</t>
  </si>
  <si>
    <t>San Diego CCD</t>
  </si>
  <si>
    <t>Lassen College</t>
  </si>
  <si>
    <t>San Francisco CCD</t>
  </si>
  <si>
    <t>Long Beach City College</t>
  </si>
  <si>
    <t>San Joaquin Delta CCD</t>
  </si>
  <si>
    <t>Los Angeles City College</t>
  </si>
  <si>
    <t>San Jose-Evergreen CCD</t>
  </si>
  <si>
    <t>Los Angeles Harbor College</t>
  </si>
  <si>
    <t>San Luis Obispo CCD</t>
  </si>
  <si>
    <t>Los Angeles Mission College</t>
  </si>
  <si>
    <t>San Mateo CCD</t>
  </si>
  <si>
    <t>Los Angeles Pierce College</t>
  </si>
  <si>
    <t>Santa Barbara CCD</t>
  </si>
  <si>
    <t>Los Angeles Southwest College</t>
  </si>
  <si>
    <t>Santa Clarita CCD</t>
  </si>
  <si>
    <t>Los Angeles Trade-Tech College</t>
  </si>
  <si>
    <t>Santa Monica CCD</t>
  </si>
  <si>
    <t>Los Angeles Valley College</t>
  </si>
  <si>
    <t>Sequoias CCD</t>
  </si>
  <si>
    <t>Los Medanos College</t>
  </si>
  <si>
    <t>Shasta-Tehama-Trinity CCD</t>
  </si>
  <si>
    <t>Marin College</t>
  </si>
  <si>
    <t>Sierra CCD</t>
  </si>
  <si>
    <t>Mendocino College</t>
  </si>
  <si>
    <t>Siskiyou Joint CCD</t>
  </si>
  <si>
    <t>Merced College</t>
  </si>
  <si>
    <t>Solano CCD</t>
  </si>
  <si>
    <t>Merritt College</t>
  </si>
  <si>
    <t>Sonoma County CCD</t>
  </si>
  <si>
    <t>Mira Costa College</t>
  </si>
  <si>
    <t>South Orange County CCD</t>
  </si>
  <si>
    <t>Mission College</t>
  </si>
  <si>
    <t>Southwestern CCD</t>
  </si>
  <si>
    <t>Modesto Junior College</t>
  </si>
  <si>
    <t>State Center CCD</t>
  </si>
  <si>
    <t>Monterey Peninsula College</t>
  </si>
  <si>
    <t>Ventura CCD</t>
  </si>
  <si>
    <t>Moorpark College</t>
  </si>
  <si>
    <t>Victor Valley CCD</t>
  </si>
  <si>
    <t>Moreno Valley College</t>
  </si>
  <si>
    <t>West Hills CCD</t>
  </si>
  <si>
    <t>Mt. San Antonio College</t>
  </si>
  <si>
    <t>West Kern CCD</t>
  </si>
  <si>
    <t>Mt. San Jacinto College</t>
  </si>
  <si>
    <t>West Valley CCD</t>
  </si>
  <si>
    <t>Napa College</t>
  </si>
  <si>
    <t>Yosemite CCD</t>
  </si>
  <si>
    <t>Norco College</t>
  </si>
  <si>
    <t>Yuba CCD</t>
  </si>
  <si>
    <t>Ohlone College</t>
  </si>
  <si>
    <t>Orange Coast College</t>
  </si>
  <si>
    <t>Oxnard College</t>
  </si>
  <si>
    <t>Palo Verde College</t>
  </si>
  <si>
    <t>Palomar College</t>
  </si>
  <si>
    <t>Pasadena City College</t>
  </si>
  <si>
    <t>Porterville College</t>
  </si>
  <si>
    <t>College of the Redwoods</t>
  </si>
  <si>
    <t>Reedley College</t>
  </si>
  <si>
    <t>Rio Hondo College</t>
  </si>
  <si>
    <t>Riverside College</t>
  </si>
  <si>
    <t>Sacramento City College</t>
  </si>
  <si>
    <t>Saddleback College</t>
  </si>
  <si>
    <t>San Bernardino Valley College</t>
  </si>
  <si>
    <t>San Diego City College</t>
  </si>
  <si>
    <t>San Diego Mesa College</t>
  </si>
  <si>
    <t>San Diego Miramar College</t>
  </si>
  <si>
    <t>San Francisco City College</t>
  </si>
  <si>
    <t>San Joaquin Delta College</t>
  </si>
  <si>
    <t>San Jose City College</t>
  </si>
  <si>
    <t>College of San Mateo</t>
  </si>
  <si>
    <t>Santa Ana College</t>
  </si>
  <si>
    <t>Santa Barbara City College</t>
  </si>
  <si>
    <t>Santa Monica College</t>
  </si>
  <si>
    <t>Santa Rosa Junior College</t>
  </si>
  <si>
    <t>Santiago Canyon College</t>
  </si>
  <si>
    <t>College of the Sequoias</t>
  </si>
  <si>
    <t>Shasta College</t>
  </si>
  <si>
    <t>Sierra College</t>
  </si>
  <si>
    <t>College of the Siskiyous</t>
  </si>
  <si>
    <t>Skyline College</t>
  </si>
  <si>
    <t>Solano College</t>
  </si>
  <si>
    <t>Southwestern College</t>
  </si>
  <si>
    <t>Taft College</t>
  </si>
  <si>
    <t>Ventura College</t>
  </si>
  <si>
    <t>Victor Valley College</t>
  </si>
  <si>
    <t>West Hills Coalinga College</t>
  </si>
  <si>
    <t>West Hills Lemoore College</t>
  </si>
  <si>
    <t>West Los Angeles College</t>
  </si>
  <si>
    <t>West Valley College</t>
  </si>
  <si>
    <t>Woodland College</t>
  </si>
  <si>
    <t>Yuba College</t>
  </si>
  <si>
    <t>District Business Manager (Typed name and signature)</t>
  </si>
  <si>
    <t>Email address</t>
  </si>
  <si>
    <t>Other Operating Expenses and Services</t>
  </si>
  <si>
    <t># of FTE Positions</t>
  </si>
  <si>
    <t>Credit</t>
  </si>
  <si>
    <t>Noncredit</t>
  </si>
  <si>
    <t>Select Credit or Noncredit</t>
  </si>
  <si>
    <t>Select district</t>
  </si>
  <si>
    <t>Select college</t>
  </si>
  <si>
    <t>Cover Page</t>
  </si>
  <si>
    <t>Yellow highlighted cells allow you to enter a value, either by selecting from a drop down list or typing in the cell.</t>
  </si>
  <si>
    <t>Do First</t>
  </si>
  <si>
    <t>Part I: Funding</t>
  </si>
  <si>
    <t>Friday</t>
  </si>
  <si>
    <t>+</t>
  </si>
  <si>
    <t>-</t>
  </si>
  <si>
    <t>Select Yes or No</t>
  </si>
  <si>
    <t>Yes</t>
  </si>
  <si>
    <t>No</t>
  </si>
  <si>
    <t xml:space="preserve"> California Community Colleges Legislative Reporting Requirement - 2011-12</t>
  </si>
  <si>
    <t>Utilization of Categorical Flexibility Provision</t>
  </si>
  <si>
    <t>DISTRICT</t>
  </si>
  <si>
    <t>CBO or Designee</t>
  </si>
  <si>
    <t>Jeanette L. Gordon, Chief Financial Officer</t>
  </si>
  <si>
    <t xml:space="preserve">NO FUNDS TRANSFERRED </t>
  </si>
  <si>
    <t>Total 2011-12 Statewide Funding</t>
  </si>
  <si>
    <t>Amount Moved Out of Category</t>
  </si>
  <si>
    <t>Amount Moved Into Category</t>
  </si>
  <si>
    <t>Childcare Tax Bail Out</t>
  </si>
  <si>
    <t>Equal Employment Opportunity</t>
  </si>
  <si>
    <t xml:space="preserve">Economic Development  </t>
  </si>
  <si>
    <t xml:space="preserve">Apprenticeship </t>
  </si>
  <si>
    <t xml:space="preserve">Part-time Faculty Office Hours </t>
  </si>
  <si>
    <t xml:space="preserve">Part-time Faculty Health Insurance </t>
  </si>
  <si>
    <t xml:space="preserve">Part-time Faculty Compensation </t>
  </si>
  <si>
    <t xml:space="preserve">Matriculation </t>
  </si>
  <si>
    <t xml:space="preserve">Transfer Education and Articulation </t>
  </si>
  <si>
    <t xml:space="preserve">Physical Plant and Instructional Support </t>
  </si>
  <si>
    <t>Career Technical Education *</t>
  </si>
  <si>
    <t>XXX</t>
  </si>
  <si>
    <t xml:space="preserve">Student Financial Aid Administration </t>
  </si>
  <si>
    <t>Foster Care Education Program</t>
  </si>
  <si>
    <t xml:space="preserve">Fund for Student Success </t>
  </si>
  <si>
    <t xml:space="preserve">CalWORKs  </t>
  </si>
  <si>
    <t>Student Success Initiative - Basic Skills</t>
  </si>
  <si>
    <t>Nursing Support</t>
  </si>
  <si>
    <t>Disabled Students</t>
  </si>
  <si>
    <t>Extended Opportunity Programs &amp; Services</t>
  </si>
  <si>
    <t xml:space="preserve">CARE </t>
  </si>
  <si>
    <t>Telecom &amp; Technology Services</t>
  </si>
  <si>
    <r>
      <t xml:space="preserve">Funds may be transferred </t>
    </r>
    <r>
      <rPr>
        <b/>
        <sz val="11"/>
        <color indexed="8"/>
        <rFont val="Calibri"/>
        <family val="2"/>
      </rPr>
      <t>out of</t>
    </r>
    <r>
      <rPr>
        <sz val="10"/>
        <rFont val="Arial"/>
      </rPr>
      <t xml:space="preserve"> any</t>
    </r>
    <r>
      <rPr>
        <b/>
        <sz val="11"/>
        <color indexed="8"/>
        <rFont val="Calibri"/>
        <family val="2"/>
      </rPr>
      <t xml:space="preserve"> shaded</t>
    </r>
    <r>
      <rPr>
        <sz val="10"/>
        <rFont val="Arial"/>
      </rPr>
      <t xml:space="preserve"> categorical program and </t>
    </r>
    <r>
      <rPr>
        <b/>
        <sz val="11"/>
        <color indexed="8"/>
        <rFont val="Calibri"/>
        <family val="2"/>
      </rPr>
      <t>into</t>
    </r>
    <r>
      <rPr>
        <sz val="10"/>
        <rFont val="Arial"/>
      </rPr>
      <t xml:space="preserve"> any categorical program shown on this page.</t>
    </r>
  </si>
  <si>
    <t>* Career Technical Education is funded elsewhere in the budget and is not included in the flexibility provision.</t>
  </si>
  <si>
    <t xml:space="preserve">** The Chancellor may adjust allocations for these programs in support of statewide and regional functions. </t>
  </si>
  <si>
    <t>2011 State Budget Act (SB 87, Item 6870-101-0001, Provision 28)</t>
  </si>
  <si>
    <t>Enter whole numbers only</t>
  </si>
  <si>
    <t xml:space="preserve">cell: </t>
  </si>
  <si>
    <t>The required District Match was met:</t>
  </si>
  <si>
    <t>To print entire workbook: Go to File, Print, Entire Workbook.  Select double-sided.</t>
  </si>
  <si>
    <t>This workbook contains 6 protected spreadsheets in the following order:</t>
  </si>
  <si>
    <t>Select the CCC Categorical Program</t>
  </si>
  <si>
    <t>Student Success and Support Program</t>
  </si>
  <si>
    <t>"Part I: Funding"</t>
  </si>
  <si>
    <t>Grand Total</t>
  </si>
  <si>
    <t>Follow-up</t>
  </si>
  <si>
    <t>Other Instructions</t>
  </si>
  <si>
    <t xml:space="preserve">     Other Instructions</t>
  </si>
  <si>
    <t>Counseling/ Advising/ Other Ed Planning</t>
  </si>
  <si>
    <t>SSSP Supervising Administrator or CSSO (Typed name and signature)</t>
  </si>
  <si>
    <t>District Chancellor (Typed name and signature)</t>
  </si>
  <si>
    <t>College President (Typed name and signature)</t>
  </si>
  <si>
    <t>Transitional Services (See #8 below)</t>
  </si>
  <si>
    <t>Clovis College</t>
  </si>
  <si>
    <t>North Orange School of Coninuing Ed</t>
  </si>
  <si>
    <t>San Diego Continuing Education</t>
  </si>
  <si>
    <t>includes NOSCE and SDCE</t>
  </si>
  <si>
    <t>Year-End Expenditures Report</t>
  </si>
  <si>
    <t>Did your college receive or return funds through the reallocated funds (mid-year</t>
  </si>
  <si>
    <t xml:space="preserve"> report) process? If yes, how much? (show returned funds as a negative)</t>
  </si>
  <si>
    <t>District Match (Part III: District Match)</t>
  </si>
  <si>
    <t>*Coordination</t>
  </si>
  <si>
    <t xml:space="preserve">Part III: District Match </t>
  </si>
  <si>
    <r>
      <rPr>
        <b/>
        <u/>
        <sz val="12"/>
        <rFont val="Calibri"/>
        <family val="2"/>
      </rPr>
      <t xml:space="preserve">Number of FTE Positions </t>
    </r>
    <r>
      <rPr>
        <sz val="12"/>
        <rFont val="Calibri"/>
        <family val="2"/>
      </rPr>
      <t>- Report the number of FTE positions by object code as defined by the California Community Colleges Budget and Accounting Manual.</t>
    </r>
  </si>
  <si>
    <t xml:space="preserve">        report) process? If yes, how much? (show returned funds as a negative)</t>
  </si>
  <si>
    <t xml:space="preserve">Email the entire report as an excel file (not a PDF) and a PDF copy of the signature page to: </t>
  </si>
  <si>
    <t>Report Due</t>
  </si>
  <si>
    <t xml:space="preserve">  </t>
  </si>
  <si>
    <t>For assistance in completing this report, please contact:</t>
  </si>
  <si>
    <t>amount here.  If you returned funds, please enter the amount as a negative number.</t>
  </si>
  <si>
    <t>college needs to review the actual expenditures and make necessary adjustments.  If balance</t>
  </si>
  <si>
    <t xml:space="preserve"> remains positive, then the funds must be returned to the Chancellor's Office.</t>
  </si>
  <si>
    <t xml:space="preserve"> developing and monitoring the program plan and budget, reviewing MIS data submissions to ensure accuracy and completing required program reports and </t>
  </si>
  <si>
    <t>benefits that are dedicated to providing core services should be reported under the appropriate core services column.</t>
  </si>
  <si>
    <r>
      <rPr>
        <b/>
        <sz val="12"/>
        <rFont val="Calibri"/>
        <family val="2"/>
      </rPr>
      <t>Expenditures Allowed and Disallowed with Credit and Noncredit SSSP Allocation</t>
    </r>
    <r>
      <rPr>
        <sz val="12"/>
        <rFont val="Calibri"/>
        <family val="2"/>
      </rPr>
      <t xml:space="preserve">
</t>
    </r>
  </si>
  <si>
    <t xml:space="preserve">(b) The noncredit program requires a minimum of ninety percent (90%) of the noncredit allocation be expended on direct services to students.
</t>
  </si>
  <si>
    <t>Expenditures not allowed (See handbook for more detail)</t>
  </si>
  <si>
    <t>Student Success and Support Program allocation funds shall not be expended for:</t>
  </si>
  <si>
    <t xml:space="preserve">13. Courses that generate FTES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</si>
  <si>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(a) Colleges may only expend their SSSP allocation funds to support and meet the costs of the core services described in Title 5, sections 51020-25 and in 
</t>
  </si>
  <si>
    <t xml:space="preserve">accordance with SSSP Funding Guidelines. </t>
  </si>
  <si>
    <t xml:space="preserve">1.   Construction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</si>
  <si>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  Gifts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</si>
  <si>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  Stipends for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</si>
  <si>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4.   Office Furniture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</si>
  <si>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   Administrative Salaries and Benefits (positions that do not support the core services)</t>
  </si>
  <si>
    <t xml:space="preserve">6.   Political or Professional Dues, Memberships, or Contributions                                                                                                                                                                                                                </t>
  </si>
  <si>
    <t xml:space="preserve">7.   Rental of Off-Campus Space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</si>
  <si>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8.   Legal and Audit Expenses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</si>
  <si>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9.   Indirect costs (i.e., heat, lights, power or janitorial services)</t>
  </si>
  <si>
    <t xml:space="preserve">11. Vehicles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</si>
  <si>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12. Clothing                            </t>
  </si>
  <si>
    <t xml:space="preserve">14. Admissions and Records, unless directly related to the delivery of SSSP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</si>
  <si>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15. Institutional Research that is not directly related to the provision or evaluation of SSSP Services</t>
  </si>
  <si>
    <t xml:space="preserve"> that are dedicated to providing core services should be reported under the appropriate core services column.</t>
  </si>
  <si>
    <t>Expenditures Allowed and Disallowed for Credit and Noncredit District Match</t>
  </si>
  <si>
    <t xml:space="preserve">District Match must directly benefit the SSSP. Institutions can count expenditures from non-program fund sources for core services and related </t>
  </si>
  <si>
    <t xml:space="preserve">direct program costs, such as:                </t>
  </si>
  <si>
    <t xml:space="preserve">1.   Orientation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</si>
  <si>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  Assessment for placement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</si>
  <si>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  Student Education Planning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</si>
  <si>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5.   Follow-up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</si>
  <si>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6.   Institutional research directly related to the provision or evaluation of SSSP services                                                                                                                                                        </t>
  </si>
  <si>
    <t>7.   SSSP Technology</t>
  </si>
  <si>
    <t>Other than the services listed above, district funds cannot be used as a match to fund expenses not allowed by SSSP funds, such as:</t>
  </si>
  <si>
    <t xml:space="preserve">(a) Staff, certificated or administrative positions, that do not support the core services </t>
  </si>
  <si>
    <t>(b) Indirect costs (i.e., heat, lights, power or janitorial services)</t>
  </si>
  <si>
    <t>(c) Political or Professional Dues, Memberships or Contributions</t>
  </si>
  <si>
    <t>(d) Construction or Vehicles</t>
  </si>
  <si>
    <t>Beverages and Food</t>
  </si>
  <si>
    <t xml:space="preserve">According to a 1989 legal opinion, categorical funds may be used to provide food or beverages (non-alcoholic) for students or staff provided there </t>
  </si>
  <si>
    <t xml:space="preserve">is no local Board of Trustees policy prohibiting these costs. Food and beverage costs must be for activities or functions consistent with the objectives of the </t>
  </si>
  <si>
    <t xml:space="preserve">4.   Counseling and Advising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</si>
  <si>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8.   Transitional Services (now permanent) - A&amp;R, Transfer and Articulation Services, Career Services, Institutional Research, and Institutionally-funded tutoring</t>
  </si>
  <si>
    <t xml:space="preserve"> and supplemental instruction costs for at-risk students, as covered in the SSSP Handbook.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</si>
  <si>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 sure to include the name of the college in the subject line of the email.</t>
  </si>
  <si>
    <t xml:space="preserve">District:  </t>
  </si>
  <si>
    <t xml:space="preserve">College:  </t>
  </si>
  <si>
    <t xml:space="preserve">If the balance is positive, then the final expenditures do not fully expend the allocation. The college </t>
  </si>
  <si>
    <t xml:space="preserve">Total Expenditures must be at least equal to or exceed the Required District Match     </t>
  </si>
  <si>
    <t>CREDIT</t>
  </si>
  <si>
    <t>cccsssp@cccco.edu</t>
  </si>
  <si>
    <t>Email the entire report as an excel file (not a PDF) and a PDF copy of the signature page to: cccsssp@cccco.edu</t>
  </si>
  <si>
    <t>Total Credit SSSP Funds Available for Expenditures</t>
  </si>
  <si>
    <t>Credit Student Success and Support Program Allocation (Part II: Expenditures)</t>
  </si>
  <si>
    <t xml:space="preserve">Part II: Expenditures (Credit Student Success and Support Program Allocation)      </t>
  </si>
  <si>
    <r>
      <t xml:space="preserve">Credit Student Success and Support Program Allocation - </t>
    </r>
    <r>
      <rPr>
        <sz val="12"/>
        <rFont val="Calibri"/>
        <family val="2"/>
      </rPr>
      <t>Report expenditures of the credit SSSP allocation by object code as defined</t>
    </r>
  </si>
  <si>
    <r>
      <t xml:space="preserve">* Coordination - </t>
    </r>
    <r>
      <rPr>
        <sz val="12"/>
        <rFont val="Calibri"/>
        <family val="2"/>
      </rPr>
      <t>This includes time spent by the Credit SSSP Coordinator who has direct responsibility for coordinating the college’s Credit SSSP services,</t>
    </r>
  </si>
  <si>
    <t xml:space="preserve">some staff who work directly in the program providing these coordination activities.  The portion of the Credit SSSP Coordinator and staff salaries and </t>
  </si>
  <si>
    <t>Credit SSSP Research</t>
  </si>
  <si>
    <t>Credit SSSP Technology</t>
  </si>
  <si>
    <t>some staff who work directly in the program providing these coordination activities.  The portion of the Credit SSSP Coordinator and staff salaries and benefits</t>
  </si>
  <si>
    <t>SSSP Coordinator prior to transmittal to the Chancellor’s Office for approval.</t>
  </si>
  <si>
    <t>categorical program.  Funds cannot be used to pay fo general campus activities such as open houses or other events not directly related to Credit SSSP.</t>
  </si>
  <si>
    <t xml:space="preserve">the spreadsheets (or the back of the page if printed) are Specific Entry Instructions for certain cells or Other Instructions. </t>
  </si>
  <si>
    <t>You will be able to enter whole numbers only (no cents).</t>
  </si>
  <si>
    <t xml:space="preserve">                                                Specific Entry Instructions</t>
  </si>
  <si>
    <t>If the balance is negative, then final expenditures exceed the allocation available and the college</t>
  </si>
  <si>
    <t>Expenditure Report cannot be submitted if balance is negative.</t>
  </si>
  <si>
    <t>Object Code</t>
  </si>
  <si>
    <t xml:space="preserve">10. Travel Costs unrelated to the provision of SSSP core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</si>
  <si>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 II: Expenditures</t>
  </si>
  <si>
    <t>Part IV: Summary</t>
  </si>
  <si>
    <t xml:space="preserve">You may enter data in spreadsheets 2-6. Use the tab key to move around in each spreadsheet. At the bottom of some of </t>
  </si>
  <si>
    <t xml:space="preserve">Total Year-End Expenditures in the Credit Student Success and Support Program  </t>
  </si>
  <si>
    <t>This cell will populate with the funds available for expenditure in the Credit SSSP.</t>
  </si>
  <si>
    <t>This cell will populate once the Part II: Expenditures section has been completed.</t>
  </si>
  <si>
    <t>This cell will populate once the Part III: District Match section has been completed.</t>
  </si>
  <si>
    <t>This cell is the sum of: "Credit Student Success and Support Program Allocation (Part II: Expenditures)"</t>
  </si>
  <si>
    <t>Credit Student Success and Support Program Allocation (Part II: Expenditures).</t>
  </si>
  <si>
    <t>been accounted for on this report, then the balance should be zero.</t>
  </si>
  <si>
    <r>
      <t xml:space="preserve">needs to review the actual expenditures and make necessary adjustments.  </t>
    </r>
    <r>
      <rPr>
        <b/>
        <sz val="12"/>
        <rFont val="Calibri"/>
        <family val="2"/>
      </rPr>
      <t>The Year-End</t>
    </r>
  </si>
  <si>
    <t xml:space="preserve">by the California Community Colleges (CCC) Budget and Accounting manual.  Although they appear in the CCC Budget and Accounting Manual, not </t>
  </si>
  <si>
    <t xml:space="preserve">    Part II: Expenditures</t>
  </si>
  <si>
    <t xml:space="preserve"> Part III: District Match</t>
  </si>
  <si>
    <t xml:space="preserve">District Match - Report expenditures of district funds by object code as defined by the California Community College)CCC) Budget and Accounting Manual.  </t>
  </si>
  <si>
    <t xml:space="preserve"> Part IV: Summary</t>
  </si>
  <si>
    <t>College Credit SSSP Coordinator (Typed name and signature)</t>
  </si>
  <si>
    <t xml:space="preserve"> and in accordance in accordance with SSSP funding guidelines.</t>
  </si>
  <si>
    <t>The undersigned certify that the Credit SSSP allocation was expended in accordance with the provisions outlined in title 5,  sections 51020-25</t>
  </si>
  <si>
    <t>and "District Match (Part III: District Match)."</t>
  </si>
  <si>
    <t>all expenditures listed are appropriate for SSSP purposes.  Refer to instructions below and refer to the SSSP Funding Guidelines for more information.</t>
  </si>
  <si>
    <t xml:space="preserve">Chris Graillat - cgraillat@cccco.edu </t>
  </si>
  <si>
    <t>2015-16</t>
  </si>
  <si>
    <t xml:space="preserve">(c) Requests for permission to spend SSSP funds for equipment, materials or services should be approved by the CSSO and appropriate </t>
  </si>
  <si>
    <t xml:space="preserve">2015-16 Student Success and Support Program Year-End Expenditures Report </t>
  </si>
  <si>
    <t>for fiscal reporting period July 1, 2015 - December 31, 2016.</t>
  </si>
  <si>
    <t>Colleges will indicate funds spent at the district office in their budget and program plan.</t>
  </si>
  <si>
    <r>
      <t xml:space="preserve">Submit the Year-End Expenditures Report no later than </t>
    </r>
    <r>
      <rPr>
        <u/>
        <sz val="12"/>
        <color theme="1"/>
        <rFont val="Calibri"/>
        <family val="2"/>
      </rPr>
      <t>Friday, February 17, 2017.</t>
    </r>
  </si>
  <si>
    <t>Michael Quiaoit - mquiaoit@cccco.edu</t>
  </si>
  <si>
    <t xml:space="preserve">Total 2015-16 Credit Student Success and Support Program Allocation </t>
  </si>
  <si>
    <t>Total 2015-16 Expenditures in the Credit Student Success and Support Program:</t>
  </si>
  <si>
    <r>
      <t xml:space="preserve">1:1 Calculated required match for </t>
    </r>
    <r>
      <rPr>
        <b/>
        <sz val="12"/>
        <color theme="1"/>
        <rFont val="Calibri"/>
        <family val="2"/>
      </rPr>
      <t>credit:</t>
    </r>
  </si>
  <si>
    <t>Balance 2015-16 Credit Student Success and Support Program Allocation:</t>
  </si>
  <si>
    <t>E10</t>
  </si>
  <si>
    <t>E12</t>
  </si>
  <si>
    <t>E18</t>
  </si>
  <si>
    <t>E23</t>
  </si>
  <si>
    <t>E24</t>
  </si>
  <si>
    <t>D25</t>
  </si>
  <si>
    <t>E27</t>
  </si>
  <si>
    <t>E31</t>
  </si>
  <si>
    <t xml:space="preserve">If all of the 2015-16 Credit Student Success and Support Program Allocation funds have </t>
  </si>
  <si>
    <t>Enter your college's 2015-16 Credit Student Success and Support Program Allocation</t>
  </si>
  <si>
    <t>If you received Reallocated Funds in 2015-16 or returned funds in your Mid-Year Report, please enter the</t>
  </si>
  <si>
    <r>
      <t>This cell will display your calculated required district match for your c</t>
    </r>
    <r>
      <rPr>
        <i/>
        <sz val="12"/>
        <color theme="1"/>
        <rFont val="Calibri"/>
        <family val="2"/>
      </rPr>
      <t>redit</t>
    </r>
    <r>
      <rPr>
        <sz val="12"/>
        <color theme="1"/>
        <rFont val="Calibri"/>
        <family val="2"/>
      </rPr>
      <t xml:space="preserve"> program.</t>
    </r>
  </si>
  <si>
    <t xml:space="preserve">This cell is the sum of: "Total 2015-16 Credit Student Success and Support Program Allocation" minus </t>
  </si>
  <si>
    <t>Total Expenditures cannot exceed the 2015-16 Credit SSSP Allocation</t>
  </si>
  <si>
    <t xml:space="preserve">Credit Student Success and Support Program 2015-16Year-End Expenditures Report
</t>
  </si>
  <si>
    <t>Credit Student Success and Support Program 2015-16 Final Expenditures Report</t>
  </si>
  <si>
    <r>
      <t>1:1 Calculated required district match for</t>
    </r>
    <r>
      <rPr>
        <b/>
        <sz val="12"/>
        <color theme="1"/>
        <rFont val="Calibri"/>
        <family val="2"/>
      </rPr>
      <t xml:space="preserve"> Credit</t>
    </r>
    <r>
      <rPr>
        <sz val="12"/>
        <color theme="1"/>
        <rFont val="Calibri"/>
        <family val="2"/>
      </rPr>
      <t>:</t>
    </r>
  </si>
  <si>
    <t>Please note, any portion of the allocation expended by the District must be included in the "Part II Expenditures" tab under the appropriate object codes</t>
  </si>
  <si>
    <t xml:space="preserve">                                 2015-16 Credit Student Success and Support Program Year-End Expenditures Report</t>
  </si>
  <si>
    <t xml:space="preserve">You may use additional rows to complete your data entry in Part I or Part II. Be careful not to delete any formulas as it will impact </t>
  </si>
  <si>
    <t>the entire spreadsheet.  If you need additional assistance, please contact Michael Quiaoit as listed above.</t>
  </si>
  <si>
    <t>Counselors Full-time</t>
  </si>
  <si>
    <t>Counselors Part-time</t>
  </si>
  <si>
    <t>Academic Advisors</t>
  </si>
  <si>
    <t>Administrative Assistants</t>
  </si>
  <si>
    <t>Technical Support (Database Programer)</t>
  </si>
  <si>
    <t>Evaluation Specialist</t>
  </si>
  <si>
    <t>Outreach Assistant</t>
  </si>
  <si>
    <t>Program Coordinator</t>
  </si>
  <si>
    <t>Student Ambassadors</t>
  </si>
  <si>
    <t>Administrative Assistants (Part-time)</t>
  </si>
  <si>
    <t>Overtime (Academic Advisor, Admin Asst)</t>
  </si>
  <si>
    <t>Testing Materials</t>
  </si>
  <si>
    <t>Local Mileage</t>
  </si>
  <si>
    <t>Miscellaneous Supplies</t>
  </si>
  <si>
    <t>Food Supplies</t>
  </si>
  <si>
    <t>Printing-General</t>
  </si>
  <si>
    <t>Domestic Conference &amp; Travel</t>
  </si>
  <si>
    <t>Computer and Printer</t>
  </si>
  <si>
    <t>Counselor Full-time (Teaching)</t>
  </si>
  <si>
    <t>Dean of Enrollment Services</t>
  </si>
  <si>
    <t>Dean of Counseling</t>
  </si>
  <si>
    <t>Counselor Full-time (EPA)</t>
  </si>
  <si>
    <t>Counselor Full-time</t>
  </si>
  <si>
    <t>Counselor (Math)</t>
  </si>
  <si>
    <t>Articulation Officer/Trans Serv Coord</t>
  </si>
  <si>
    <t>Counselor Part-time (Teaching)</t>
  </si>
  <si>
    <t>Counselor Part-time (Non-teaching)</t>
  </si>
  <si>
    <t>Transfer Center</t>
  </si>
  <si>
    <t>Testing &amp; Assessment</t>
  </si>
  <si>
    <t>Institutional Research</t>
  </si>
  <si>
    <t>Communications</t>
  </si>
  <si>
    <t>Assoc VP SSSP (Coordinator)</t>
  </si>
  <si>
    <t>Articulation Specialist</t>
  </si>
  <si>
    <t>Articulation Admin. Asst. &amp; Specialist</t>
  </si>
  <si>
    <t>Admissions &amp; Records Staff</t>
  </si>
  <si>
    <t>Administrative Asst (Counseling)</t>
  </si>
  <si>
    <t>Cashiering Services Staff</t>
  </si>
  <si>
    <t>Testing &amp; Assessment (Students)</t>
  </si>
  <si>
    <t>Student Ambassadors (Outreach)</t>
  </si>
  <si>
    <t>Cashiering Services (Students)</t>
  </si>
  <si>
    <t>Admissions &amp; Records (Students)</t>
  </si>
  <si>
    <t>Cashiering Services</t>
  </si>
  <si>
    <t>Admissions &amp; Records</t>
  </si>
  <si>
    <t>Articulation/Transfer</t>
  </si>
  <si>
    <t>Counseling</t>
  </si>
  <si>
    <t>Outreach</t>
  </si>
  <si>
    <t>Technical and Professional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</si>
</sst>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[$-409]mmmm\ d\,\ yyyy;@"/>
    <numFmt numFmtId="170" formatCode="_(&quot;$&quot;* #,##0_);_(&quot;$&quot;* \(#,##0\);_(&quot;$&quot;* &quot;-&quot;??_);_(@_)"/>
    <numFmt numFmtId="171" formatCode="[&lt;=9999999]###\-####;\(###\)\ ###\-####"/>
    <numFmt numFmtId="172" formatCode="_(* #,##0_);_(* \(#,##0\);_(* &quot;-&quot;??_);_(@_)"/>
    <numFmt numFmtId="173" formatCode="#,##0;[Red]#,##0"/>
  </numFmts>
  <fonts count="5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u/>
      <sz val="12"/>
      <name val="Calibri"/>
      <family val="2"/>
    </font>
    <font>
      <b/>
      <u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12"/>
      <color indexed="12"/>
      <name val="Arial"/>
      <family val="2"/>
    </font>
    <font>
      <u/>
      <sz val="12"/>
      <color indexed="12"/>
      <name val="Calibri"/>
      <family val="2"/>
    </font>
    <font>
      <sz val="12"/>
      <color rgb="FFFF0000"/>
      <name val="Calibri"/>
      <family val="2"/>
    </font>
    <font>
      <strike/>
      <sz val="12"/>
      <color rgb="FFFF0000"/>
      <name val="Calibri"/>
      <family val="2"/>
    </font>
    <font>
      <strike/>
      <sz val="10"/>
      <color rgb="FFFF0000"/>
      <name val="Calibri"/>
      <family val="2"/>
    </font>
    <font>
      <b/>
      <strike/>
      <sz val="12"/>
      <color rgb="FFFF0000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u/>
      <sz val="12"/>
      <color theme="1"/>
      <name val="Calibri"/>
      <family val="2"/>
    </font>
    <font>
      <strike/>
      <sz val="12"/>
      <color theme="1"/>
      <name val="Calibri"/>
      <family val="2"/>
    </font>
    <font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rgb="FFFF0000"/>
      <name val="Calibri"/>
      <family val="2"/>
    </font>
    <font>
      <b/>
      <sz val="18"/>
      <name val="Calibri"/>
      <family val="2"/>
    </font>
    <font>
      <u/>
      <sz val="10"/>
      <color theme="11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6">
    <xf numFmtId="0" fontId="0" fillId="0" borderId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0" borderId="0"/>
    <xf numFmtId="0" fontId="2" fillId="0" borderId="0"/>
    <xf numFmtId="0" fontId="24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9" fontId="1" fillId="0" borderId="0" applyFon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53">
    <xf numFmtId="0" fontId="0" fillId="0" borderId="0" xfId="0"/>
    <xf numFmtId="37" fontId="6" fillId="0" borderId="0" xfId="12" applyFont="1" applyFill="1" applyBorder="1" applyAlignment="1">
      <alignment horizontal="center"/>
    </xf>
    <xf numFmtId="37" fontId="6" fillId="0" borderId="0" xfId="11" applyFont="1" applyFill="1" applyBorder="1" applyAlignment="1" applyProtection="1">
      <alignment horizontal="center" wrapText="1"/>
    </xf>
    <xf numFmtId="0" fontId="25" fillId="0" borderId="0" xfId="7"/>
    <xf numFmtId="37" fontId="5" fillId="0" borderId="0" xfId="12" applyFont="1" applyFill="1" applyBorder="1"/>
    <xf numFmtId="37" fontId="2" fillId="0" borderId="0" xfId="12" applyFont="1" applyFill="1" applyBorder="1" applyAlignment="1" applyProtection="1">
      <alignment horizontal="left"/>
    </xf>
    <xf numFmtId="37" fontId="5" fillId="0" borderId="0" xfId="11" applyFont="1" applyFill="1" applyBorder="1" applyAlignment="1" applyProtection="1">
      <alignment horizontal="left" wrapText="1"/>
    </xf>
    <xf numFmtId="37" fontId="2" fillId="0" borderId="0" xfId="12" quotePrefix="1" applyFont="1" applyFill="1" applyBorder="1" applyAlignment="1" applyProtection="1">
      <alignment horizontal="left"/>
    </xf>
    <xf numFmtId="37" fontId="2" fillId="0" borderId="0" xfId="10" applyFont="1" applyFill="1" applyBorder="1" applyAlignment="1" applyProtection="1">
      <alignment horizontal="left"/>
    </xf>
    <xf numFmtId="37" fontId="2" fillId="0" borderId="0" xfId="15" applyFont="1" applyFill="1" applyBorder="1"/>
    <xf numFmtId="0" fontId="25" fillId="0" borderId="0" xfId="7" applyFont="1"/>
    <xf numFmtId="37" fontId="2" fillId="0" borderId="0" xfId="15" applyFont="1" applyFill="1" applyBorder="1" applyAlignment="1" applyProtection="1">
      <alignment horizontal="left"/>
    </xf>
    <xf numFmtId="37" fontId="2" fillId="0" borderId="0" xfId="13" applyFont="1" applyFill="1" applyBorder="1" applyAlignment="1" applyProtection="1">
      <alignment horizontal="left"/>
    </xf>
    <xf numFmtId="37" fontId="2" fillId="0" borderId="0" xfId="14" applyFont="1" applyFill="1" applyBorder="1" applyAlignment="1" applyProtection="1">
      <alignment horizontal="left"/>
    </xf>
    <xf numFmtId="37" fontId="2" fillId="0" borderId="0" xfId="12" applyFont="1" applyFill="1" applyBorder="1"/>
    <xf numFmtId="37" fontId="2" fillId="0" borderId="0" xfId="12" applyFont="1" applyFill="1" applyBorder="1" applyAlignment="1" applyProtection="1">
      <alignment horizontal="center"/>
    </xf>
    <xf numFmtId="37" fontId="2" fillId="0" borderId="0" xfId="12" applyFont="1" applyFill="1" applyBorder="1" applyProtection="1"/>
    <xf numFmtId="0" fontId="2" fillId="0" borderId="0" xfId="6" applyFont="1"/>
    <xf numFmtId="0" fontId="2" fillId="0" borderId="0" xfId="6"/>
    <xf numFmtId="0" fontId="24" fillId="0" borderId="0" xfId="9" applyFont="1"/>
    <xf numFmtId="0" fontId="26" fillId="0" borderId="0" xfId="9" applyFont="1"/>
    <xf numFmtId="0" fontId="24" fillId="0" borderId="0" xfId="9" applyFont="1" applyBorder="1"/>
    <xf numFmtId="0" fontId="12" fillId="0" borderId="1" xfId="9" applyFont="1" applyBorder="1"/>
    <xf numFmtId="0" fontId="24" fillId="0" borderId="1" xfId="9" applyFont="1" applyBorder="1"/>
    <xf numFmtId="0" fontId="27" fillId="0" borderId="1" xfId="9" applyFont="1" applyBorder="1" applyAlignment="1">
      <alignment horizontal="center"/>
    </xf>
    <xf numFmtId="0" fontId="28" fillId="3" borderId="0" xfId="9" applyFont="1" applyFill="1"/>
    <xf numFmtId="170" fontId="28" fillId="3" borderId="0" xfId="4" applyNumberFormat="1" applyFont="1" applyFill="1" applyBorder="1"/>
    <xf numFmtId="0" fontId="24" fillId="3" borderId="0" xfId="9" applyFont="1" applyFill="1"/>
    <xf numFmtId="172" fontId="24" fillId="4" borderId="2" xfId="2" applyNumberFormat="1" applyFont="1" applyFill="1" applyBorder="1" applyProtection="1">
      <protection locked="0"/>
    </xf>
    <xf numFmtId="172" fontId="24" fillId="3" borderId="0" xfId="2" applyNumberFormat="1" applyFont="1" applyFill="1"/>
    <xf numFmtId="3" fontId="28" fillId="3" borderId="0" xfId="2" applyNumberFormat="1" applyFont="1" applyFill="1" applyBorder="1"/>
    <xf numFmtId="172" fontId="24" fillId="4" borderId="3" xfId="2" applyNumberFormat="1" applyFont="1" applyFill="1" applyBorder="1" applyProtection="1">
      <protection locked="0"/>
    </xf>
    <xf numFmtId="173" fontId="13" fillId="3" borderId="0" xfId="2" applyNumberFormat="1" applyFont="1" applyFill="1" applyBorder="1"/>
    <xf numFmtId="0" fontId="24" fillId="0" borderId="0" xfId="9"/>
    <xf numFmtId="3" fontId="24" fillId="0" borderId="0" xfId="2" applyNumberFormat="1" applyFont="1" applyBorder="1"/>
    <xf numFmtId="172" fontId="24" fillId="0" borderId="3" xfId="2" applyNumberFormat="1" applyFont="1" applyFill="1" applyBorder="1" applyAlignment="1" applyProtection="1">
      <alignment horizontal="center"/>
    </xf>
    <xf numFmtId="172" fontId="24" fillId="0" borderId="0" xfId="2" applyNumberFormat="1" applyFont="1"/>
    <xf numFmtId="3" fontId="13" fillId="0" borderId="0" xfId="2" applyNumberFormat="1" applyFont="1" applyBorder="1"/>
    <xf numFmtId="0" fontId="29" fillId="0" borderId="0" xfId="7" applyFont="1"/>
    <xf numFmtId="0" fontId="29" fillId="0" borderId="0" xfId="7" applyFont="1" applyAlignment="1">
      <alignment vertical="center"/>
    </xf>
    <xf numFmtId="0" fontId="30" fillId="0" borderId="0" xfId="7" applyFont="1"/>
    <xf numFmtId="0" fontId="14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6" fillId="4" borderId="3" xfId="0" applyFont="1" applyFill="1" applyBorder="1"/>
    <xf numFmtId="0" fontId="16" fillId="5" borderId="3" xfId="0" applyFont="1" applyFill="1" applyBorder="1"/>
    <xf numFmtId="0" fontId="16" fillId="3" borderId="3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 applyProtection="1">
      <alignment horizontal="left" vertical="top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170" fontId="16" fillId="6" borderId="3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Fill="1" applyBorder="1" applyAlignment="1" applyProtection="1">
      <alignment horizontal="left" vertical="center"/>
    </xf>
    <xf numFmtId="164" fontId="15" fillId="3" borderId="3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left" vertical="center"/>
    </xf>
    <xf numFmtId="164" fontId="16" fillId="3" borderId="5" xfId="0" applyNumberFormat="1" applyFont="1" applyFill="1" applyBorder="1" applyAlignment="1" applyProtection="1">
      <alignment horizontal="left" vertical="center"/>
    </xf>
    <xf numFmtId="0" fontId="15" fillId="0" borderId="0" xfId="0" applyFont="1" applyBorder="1" applyAlignment="1">
      <alignment horizontal="left" vertical="top"/>
    </xf>
    <xf numFmtId="170" fontId="15" fillId="0" borderId="0" xfId="0" applyNumberFormat="1" applyFont="1" applyBorder="1" applyAlignment="1">
      <alignment horizontal="left" vertical="top"/>
    </xf>
    <xf numFmtId="165" fontId="15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top"/>
    </xf>
    <xf numFmtId="0" fontId="15" fillId="0" borderId="0" xfId="0" applyFont="1" applyFill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NumberFormat="1" applyFont="1" applyAlignment="1">
      <alignment horizontal="center" vertical="top" wrapText="1"/>
    </xf>
    <xf numFmtId="0" fontId="16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vertical="top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6" fillId="0" borderId="0" xfId="0" applyFont="1" applyAlignment="1">
      <alignment horizontal="right"/>
    </xf>
    <xf numFmtId="0" fontId="16" fillId="0" borderId="0" xfId="0" applyNumberFormat="1" applyFont="1" applyFill="1" applyBorder="1" applyAlignment="1">
      <alignment shrinkToFit="1"/>
    </xf>
    <xf numFmtId="0" fontId="18" fillId="0" borderId="0" xfId="0" applyFont="1" applyAlignment="1">
      <alignment vertical="center"/>
    </xf>
    <xf numFmtId="0" fontId="16" fillId="0" borderId="0" xfId="0" applyFont="1" applyFill="1" applyBorder="1" applyAlignment="1">
      <alignment shrinkToFit="1"/>
    </xf>
    <xf numFmtId="0" fontId="18" fillId="0" borderId="0" xfId="0" applyNumberFormat="1" applyFont="1" applyBorder="1" applyAlignment="1">
      <alignment horizontal="left" shrinkToFit="1"/>
    </xf>
    <xf numFmtId="0" fontId="14" fillId="0" borderId="0" xfId="0" applyFont="1" applyFill="1"/>
    <xf numFmtId="0" fontId="14" fillId="0" borderId="0" xfId="0" applyFont="1" applyAlignment="1">
      <alignment horizontal="right"/>
    </xf>
    <xf numFmtId="0" fontId="18" fillId="0" borderId="0" xfId="0" applyFont="1" applyBorder="1" applyAlignment="1">
      <alignment horizontal="left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/>
    <xf numFmtId="0" fontId="15" fillId="0" borderId="3" xfId="0" applyNumberFormat="1" applyFont="1" applyFill="1" applyBorder="1" applyAlignment="1" applyProtection="1">
      <alignment horizontal="center" vertical="top"/>
    </xf>
    <xf numFmtId="0" fontId="15" fillId="0" borderId="6" xfId="0" applyNumberFormat="1" applyFont="1" applyFill="1" applyBorder="1" applyAlignment="1" applyProtection="1">
      <alignment horizontal="left" vertical="center" wrapText="1"/>
    </xf>
    <xf numFmtId="168" fontId="15" fillId="0" borderId="3" xfId="0" applyNumberFormat="1" applyFont="1" applyFill="1" applyBorder="1" applyAlignment="1" applyProtection="1">
      <alignment horizontal="center" vertical="center" wrapText="1"/>
    </xf>
    <xf numFmtId="168" fontId="16" fillId="0" borderId="3" xfId="0" applyNumberFormat="1" applyFont="1" applyFill="1" applyBorder="1" applyAlignment="1" applyProtection="1">
      <alignment vertical="top"/>
    </xf>
    <xf numFmtId="0" fontId="16" fillId="0" borderId="0" xfId="0" applyFont="1" applyFill="1"/>
    <xf numFmtId="2" fontId="15" fillId="6" borderId="3" xfId="16" applyNumberFormat="1" applyFont="1" applyFill="1" applyBorder="1" applyAlignment="1" applyProtection="1">
      <alignment vertical="center" wrapText="1"/>
      <protection locked="0"/>
    </xf>
    <xf numFmtId="0" fontId="16" fillId="0" borderId="7" xfId="0" applyNumberFormat="1" applyFont="1" applyFill="1" applyBorder="1" applyAlignment="1" applyProtection="1">
      <alignment horizontal="left" vertical="center" shrinkToFit="1"/>
      <protection locked="0"/>
    </xf>
    <xf numFmtId="2" fontId="15" fillId="0" borderId="8" xfId="16" applyNumberFormat="1" applyFont="1" applyFill="1" applyBorder="1" applyAlignment="1" applyProtection="1">
      <alignment vertical="center" wrapText="1"/>
      <protection locked="0"/>
    </xf>
    <xf numFmtId="4" fontId="15" fillId="6" borderId="3" xfId="16" applyNumberFormat="1" applyFont="1" applyFill="1" applyBorder="1" applyAlignment="1" applyProtection="1">
      <alignment vertical="center" wrapText="1"/>
      <protection locked="0"/>
    </xf>
    <xf numFmtId="0" fontId="16" fillId="6" borderId="6" xfId="0" applyNumberFormat="1" applyFont="1" applyFill="1" applyBorder="1" applyAlignment="1" applyProtection="1">
      <alignment horizontal="left" vertical="center" shrinkToFit="1"/>
      <protection locked="0"/>
    </xf>
    <xf numFmtId="4" fontId="15" fillId="6" borderId="9" xfId="16" applyNumberFormat="1" applyFont="1" applyFill="1" applyBorder="1" applyAlignment="1" applyProtection="1">
      <alignment vertical="center" wrapText="1"/>
      <protection locked="0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2" fontId="15" fillId="0" borderId="0" xfId="16" applyNumberFormat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/>
    <xf numFmtId="0" fontId="16" fillId="0" borderId="8" xfId="0" applyFont="1" applyBorder="1"/>
    <xf numFmtId="0" fontId="15" fillId="0" borderId="3" xfId="0" applyNumberFormat="1" applyFont="1" applyFill="1" applyBorder="1" applyAlignment="1" applyProtection="1">
      <alignment horizontal="left" vertical="top"/>
    </xf>
    <xf numFmtId="0" fontId="16" fillId="6" borderId="6" xfId="0" applyNumberFormat="1" applyFont="1" applyFill="1" applyBorder="1" applyAlignment="1" applyProtection="1">
      <alignment horizontal="left" vertical="center"/>
      <protection locked="0"/>
    </xf>
    <xf numFmtId="0" fontId="16" fillId="6" borderId="7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Border="1"/>
    <xf numFmtId="0" fontId="16" fillId="6" borderId="10" xfId="0" applyNumberFormat="1" applyFont="1" applyFill="1" applyBorder="1" applyAlignment="1" applyProtection="1">
      <alignment horizontal="left" vertical="center"/>
      <protection locked="0"/>
    </xf>
    <xf numFmtId="0" fontId="16" fillId="6" borderId="11" xfId="0" applyNumberFormat="1" applyFont="1" applyFill="1" applyBorder="1" applyAlignment="1" applyProtection="1">
      <alignment horizontal="left" vertical="center"/>
      <protection locked="0"/>
    </xf>
    <xf numFmtId="168" fontId="15" fillId="2" borderId="6" xfId="0" applyNumberFormat="1" applyFont="1" applyFill="1" applyBorder="1" applyAlignment="1">
      <alignment horizontal="right" vertical="center"/>
    </xf>
    <xf numFmtId="168" fontId="15" fillId="2" borderId="8" xfId="0" applyNumberFormat="1" applyFont="1" applyFill="1" applyBorder="1" applyAlignment="1">
      <alignment horizontal="right" vertical="center"/>
    </xf>
    <xf numFmtId="0" fontId="16" fillId="0" borderId="12" xfId="0" applyFont="1" applyBorder="1" applyAlignment="1"/>
    <xf numFmtId="0" fontId="16" fillId="0" borderId="8" xfId="0" applyFont="1" applyBorder="1" applyAlignment="1"/>
    <xf numFmtId="164" fontId="16" fillId="0" borderId="0" xfId="0" applyNumberFormat="1" applyFont="1" applyBorder="1" applyAlignment="1"/>
    <xf numFmtId="0" fontId="16" fillId="0" borderId="0" xfId="0" applyFont="1" applyBorder="1" applyAlignment="1"/>
    <xf numFmtId="0" fontId="16" fillId="0" borderId="0" xfId="0" applyFont="1" applyAlignment="1"/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5" fillId="0" borderId="0" xfId="0" applyNumberFormat="1" applyFont="1" applyBorder="1" applyAlignment="1">
      <alignment horizontal="left" shrinkToFit="1"/>
    </xf>
    <xf numFmtId="0" fontId="15" fillId="0" borderId="0" xfId="0" applyFont="1" applyBorder="1" applyAlignment="1">
      <alignment horizontal="left" shrinkToFit="1"/>
    </xf>
    <xf numFmtId="0" fontId="15" fillId="0" borderId="0" xfId="0" applyFont="1" applyBorder="1" applyAlignment="1"/>
    <xf numFmtId="0" fontId="16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8" xfId="0" applyNumberFormat="1" applyFont="1" applyFill="1" applyBorder="1" applyAlignment="1" applyProtection="1">
      <alignment horizontal="left" vertical="top"/>
    </xf>
    <xf numFmtId="0" fontId="15" fillId="0" borderId="7" xfId="0" applyNumberFormat="1" applyFont="1" applyFill="1" applyBorder="1" applyAlignment="1" applyProtection="1">
      <alignment horizontal="left" vertical="top"/>
    </xf>
    <xf numFmtId="0" fontId="15" fillId="0" borderId="12" xfId="0" applyFont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center" vertical="center" textRotation="90"/>
    </xf>
    <xf numFmtId="0" fontId="15" fillId="0" borderId="3" xfId="0" applyFont="1" applyBorder="1" applyAlignment="1">
      <alignment horizontal="center" vertical="center" textRotation="90"/>
    </xf>
    <xf numFmtId="164" fontId="16" fillId="0" borderId="14" xfId="0" applyNumberFormat="1" applyFont="1" applyBorder="1" applyAlignment="1">
      <alignment horizontal="left"/>
    </xf>
    <xf numFmtId="164" fontId="16" fillId="0" borderId="15" xfId="0" applyNumberFormat="1" applyFont="1" applyBorder="1" applyAlignment="1"/>
    <xf numFmtId="0" fontId="16" fillId="0" borderId="13" xfId="0" applyFont="1" applyBorder="1" applyAlignment="1"/>
    <xf numFmtId="0" fontId="31" fillId="0" borderId="16" xfId="7" applyFont="1" applyFill="1" applyBorder="1" applyAlignment="1">
      <alignment horizontal="center" vertical="center"/>
    </xf>
    <xf numFmtId="0" fontId="31" fillId="0" borderId="0" xfId="7" applyFont="1" applyFill="1" applyBorder="1" applyAlignment="1">
      <alignment horizontal="center" vertical="center"/>
    </xf>
    <xf numFmtId="0" fontId="31" fillId="0" borderId="17" xfId="7" applyFont="1" applyFill="1" applyBorder="1" applyAlignment="1">
      <alignment horizontal="center" vertical="center"/>
    </xf>
    <xf numFmtId="0" fontId="31" fillId="0" borderId="16" xfId="7" applyFont="1" applyBorder="1" applyAlignment="1">
      <alignment horizontal="center"/>
    </xf>
    <xf numFmtId="0" fontId="31" fillId="0" borderId="0" xfId="7" applyFont="1" applyBorder="1" applyAlignment="1">
      <alignment horizontal="center"/>
    </xf>
    <xf numFmtId="0" fontId="31" fillId="0" borderId="17" xfId="7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164" fontId="13" fillId="3" borderId="3" xfId="0" applyNumberFormat="1" applyFont="1" applyFill="1" applyBorder="1" applyAlignment="1">
      <alignment vertical="center" wrapText="1"/>
    </xf>
    <xf numFmtId="164" fontId="13" fillId="6" borderId="3" xfId="0" applyNumberFormat="1" applyFont="1" applyFill="1" applyBorder="1" applyAlignment="1" applyProtection="1">
      <alignment horizontal="left" vertical="center"/>
      <protection locked="0"/>
    </xf>
    <xf numFmtId="165" fontId="13" fillId="3" borderId="3" xfId="0" applyNumberFormat="1" applyFont="1" applyFill="1" applyBorder="1" applyAlignment="1">
      <alignment vertical="center" wrapText="1"/>
    </xf>
    <xf numFmtId="164" fontId="13" fillId="3" borderId="7" xfId="0" applyNumberFormat="1" applyFont="1" applyFill="1" applyBorder="1" applyAlignment="1">
      <alignment vertical="center" wrapText="1"/>
    </xf>
    <xf numFmtId="164" fontId="13" fillId="3" borderId="11" xfId="0" applyNumberFormat="1" applyFont="1" applyFill="1" applyBorder="1" applyAlignment="1">
      <alignment vertical="center" wrapText="1"/>
    </xf>
    <xf numFmtId="164" fontId="12" fillId="3" borderId="3" xfId="0" applyNumberFormat="1" applyFont="1" applyFill="1" applyBorder="1" applyAlignment="1">
      <alignment vertical="center" wrapText="1"/>
    </xf>
    <xf numFmtId="0" fontId="12" fillId="0" borderId="3" xfId="0" applyNumberFormat="1" applyFont="1" applyFill="1" applyBorder="1" applyAlignment="1" applyProtection="1">
      <alignment horizontal="left" vertical="top"/>
    </xf>
    <xf numFmtId="164" fontId="13" fillId="3" borderId="9" xfId="0" applyNumberFormat="1" applyFont="1" applyFill="1" applyBorder="1" applyAlignment="1">
      <alignment vertical="center" wrapText="1"/>
    </xf>
    <xf numFmtId="168" fontId="13" fillId="0" borderId="3" xfId="0" applyNumberFormat="1" applyFont="1" applyFill="1" applyBorder="1" applyAlignment="1" applyProtection="1">
      <alignment vertical="top"/>
    </xf>
    <xf numFmtId="0" fontId="15" fillId="0" borderId="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29" fillId="0" borderId="16" xfId="7" applyFont="1" applyBorder="1"/>
    <xf numFmtId="0" fontId="31" fillId="0" borderId="17" xfId="7" applyFont="1" applyBorder="1" applyAlignment="1">
      <alignment horizontal="center"/>
    </xf>
    <xf numFmtId="0" fontId="16" fillId="6" borderId="7" xfId="0" applyNumberFormat="1" applyFont="1" applyFill="1" applyBorder="1" applyAlignment="1" applyProtection="1">
      <alignment horizontal="left" vertical="center"/>
      <protection locked="0"/>
    </xf>
    <xf numFmtId="0" fontId="31" fillId="0" borderId="16" xfId="7" applyFont="1" applyBorder="1" applyAlignment="1">
      <alignment horizontal="center"/>
    </xf>
    <xf numFmtId="0" fontId="31" fillId="0" borderId="0" xfId="7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horizontal="left" vertical="center" wrapText="1"/>
    </xf>
    <xf numFmtId="0" fontId="29" fillId="0" borderId="17" xfId="7" applyFont="1" applyBorder="1"/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left" vertical="center"/>
    </xf>
    <xf numFmtId="0" fontId="15" fillId="0" borderId="6" xfId="0" applyNumberFormat="1" applyFont="1" applyFill="1" applyBorder="1" applyAlignment="1" applyProtection="1">
      <alignment horizontal="lef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6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6" borderId="7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left" vertical="center"/>
    </xf>
    <xf numFmtId="0" fontId="15" fillId="0" borderId="8" xfId="0" applyNumberFormat="1" applyFont="1" applyFill="1" applyBorder="1" applyAlignment="1" applyProtection="1">
      <alignment horizontal="left" vertical="center"/>
    </xf>
    <xf numFmtId="0" fontId="15" fillId="0" borderId="7" xfId="0" applyNumberFormat="1" applyFont="1" applyFill="1" applyBorder="1" applyAlignment="1" applyProtection="1">
      <alignment horizontal="left" vertical="center"/>
    </xf>
    <xf numFmtId="0" fontId="16" fillId="6" borderId="6" xfId="0" applyNumberFormat="1" applyFont="1" applyFill="1" applyBorder="1" applyAlignment="1" applyProtection="1">
      <alignment horizontal="left" vertical="center"/>
      <protection locked="0"/>
    </xf>
    <xf numFmtId="0" fontId="16" fillId="6" borderId="8" xfId="0" applyNumberFormat="1" applyFont="1" applyFill="1" applyBorder="1" applyAlignment="1" applyProtection="1">
      <alignment horizontal="left" vertical="center"/>
      <protection locked="0"/>
    </xf>
    <xf numFmtId="0" fontId="16" fillId="6" borderId="7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/>
    <xf numFmtId="0" fontId="15" fillId="0" borderId="0" xfId="0" applyFont="1" applyAlignment="1" applyProtection="1">
      <alignment vertical="top" wrapText="1"/>
    </xf>
    <xf numFmtId="0" fontId="15" fillId="0" borderId="0" xfId="0" applyFont="1" applyAlignment="1" applyProtection="1">
      <alignment vertical="top"/>
    </xf>
    <xf numFmtId="0" fontId="32" fillId="0" borderId="18" xfId="7" applyFont="1" applyFill="1" applyBorder="1" applyAlignment="1">
      <alignment vertical="center"/>
    </xf>
    <xf numFmtId="0" fontId="32" fillId="0" borderId="19" xfId="7" applyFont="1" applyFill="1" applyBorder="1" applyAlignment="1">
      <alignment vertical="center"/>
    </xf>
    <xf numFmtId="0" fontId="32" fillId="0" borderId="20" xfId="7" applyFont="1" applyFill="1" applyBorder="1" applyAlignment="1">
      <alignment vertical="center"/>
    </xf>
    <xf numFmtId="0" fontId="32" fillId="0" borderId="16" xfId="7" applyFont="1" applyFill="1" applyBorder="1" applyAlignment="1">
      <alignment vertical="center"/>
    </xf>
    <xf numFmtId="0" fontId="32" fillId="0" borderId="0" xfId="7" applyFont="1" applyFill="1" applyBorder="1" applyAlignment="1">
      <alignment vertical="center"/>
    </xf>
    <xf numFmtId="0" fontId="32" fillId="0" borderId="17" xfId="7" applyFont="1" applyFill="1" applyBorder="1" applyAlignment="1">
      <alignment vertical="center"/>
    </xf>
    <xf numFmtId="0" fontId="34" fillId="0" borderId="16" xfId="7" applyFont="1" applyBorder="1" applyAlignment="1"/>
    <xf numFmtId="0" fontId="34" fillId="0" borderId="17" xfId="7" applyFont="1" applyBorder="1" applyAlignment="1"/>
    <xf numFmtId="0" fontId="34" fillId="0" borderId="0" xfId="7" applyFont="1" applyBorder="1" applyAlignment="1">
      <alignment horizontal="center" vertical="center"/>
    </xf>
    <xf numFmtId="0" fontId="32" fillId="0" borderId="17" xfId="7" applyFont="1" applyBorder="1" applyAlignment="1"/>
    <xf numFmtId="0" fontId="31" fillId="0" borderId="16" xfId="7" applyFont="1" applyBorder="1" applyAlignment="1"/>
    <xf numFmtId="0" fontId="31" fillId="0" borderId="0" xfId="7" applyFont="1" applyBorder="1" applyAlignment="1"/>
    <xf numFmtId="0" fontId="31" fillId="0" borderId="17" xfId="7" applyFont="1" applyBorder="1" applyAlignment="1"/>
    <xf numFmtId="0" fontId="32" fillId="0" borderId="0" xfId="7" applyFont="1" applyBorder="1" applyAlignment="1">
      <alignment horizontal="center" vertical="center"/>
    </xf>
    <xf numFmtId="0" fontId="31" fillId="0" borderId="0" xfId="7" applyFont="1" applyBorder="1" applyAlignment="1">
      <alignment horizontal="center" vertical="center"/>
    </xf>
    <xf numFmtId="0" fontId="30" fillId="0" borderId="17" xfId="7" applyFont="1" applyBorder="1" applyAlignment="1"/>
    <xf numFmtId="169" fontId="31" fillId="0" borderId="17" xfId="7" applyNumberFormat="1" applyFont="1" applyBorder="1" applyAlignment="1"/>
    <xf numFmtId="0" fontId="30" fillId="0" borderId="0" xfId="7" applyFont="1" applyBorder="1" applyAlignment="1">
      <alignment horizontal="center" vertical="center"/>
    </xf>
    <xf numFmtId="169" fontId="31" fillId="0" borderId="0" xfId="7" applyNumberFormat="1" applyFont="1" applyBorder="1" applyAlignment="1">
      <alignment horizontal="center" vertical="center"/>
    </xf>
    <xf numFmtId="0" fontId="29" fillId="0" borderId="16" xfId="7" applyFont="1" applyBorder="1" applyAlignment="1"/>
    <xf numFmtId="0" fontId="29" fillId="0" borderId="0" xfId="7" applyFont="1" applyBorder="1" applyAlignment="1"/>
    <xf numFmtId="0" fontId="29" fillId="0" borderId="17" xfId="7" applyFont="1" applyBorder="1" applyAlignment="1"/>
    <xf numFmtId="0" fontId="33" fillId="0" borderId="17" xfId="7" applyFont="1" applyBorder="1" applyAlignment="1"/>
    <xf numFmtId="0" fontId="0" fillId="0" borderId="17" xfId="0" applyBorder="1" applyAlignment="1"/>
    <xf numFmtId="0" fontId="30" fillId="0" borderId="0" xfId="7" applyFont="1" applyBorder="1" applyAlignment="1">
      <alignment vertical="top"/>
    </xf>
    <xf numFmtId="0" fontId="30" fillId="0" borderId="17" xfId="7" applyFont="1" applyBorder="1" applyAlignment="1">
      <alignment vertical="top"/>
    </xf>
    <xf numFmtId="0" fontId="30" fillId="0" borderId="16" xfId="7" applyFont="1" applyBorder="1" applyAlignment="1">
      <alignment vertical="top"/>
    </xf>
    <xf numFmtId="0" fontId="30" fillId="0" borderId="21" xfId="7" applyFont="1" applyBorder="1" applyAlignment="1"/>
    <xf numFmtId="0" fontId="30" fillId="0" borderId="22" xfId="7" applyFont="1" applyBorder="1" applyAlignment="1"/>
    <xf numFmtId="0" fontId="30" fillId="0" borderId="23" xfId="7" applyFont="1" applyBorder="1" applyAlignment="1"/>
    <xf numFmtId="0" fontId="3" fillId="0" borderId="0" xfId="5" applyBorder="1" applyAlignment="1" applyProtection="1">
      <alignment horizontal="center" vertical="center"/>
    </xf>
    <xf numFmtId="0" fontId="33" fillId="0" borderId="0" xfId="7" applyFont="1" applyBorder="1" applyAlignment="1">
      <alignment horizontal="center" vertical="center"/>
    </xf>
    <xf numFmtId="0" fontId="30" fillId="0" borderId="16" xfId="7" applyFont="1" applyBorder="1"/>
    <xf numFmtId="0" fontId="16" fillId="6" borderId="6" xfId="0" applyFont="1" applyFill="1" applyBorder="1" applyAlignment="1" applyProtection="1">
      <alignment vertical="top"/>
      <protection locked="0"/>
    </xf>
    <xf numFmtId="0" fontId="16" fillId="6" borderId="7" xfId="0" applyFont="1" applyFill="1" applyBorder="1" applyAlignment="1" applyProtection="1">
      <alignment vertical="top"/>
      <protection locked="0"/>
    </xf>
    <xf numFmtId="0" fontId="15" fillId="0" borderId="6" xfId="0" applyFont="1" applyFill="1" applyBorder="1" applyAlignment="1"/>
    <xf numFmtId="0" fontId="16" fillId="0" borderId="7" xfId="0" applyFont="1" applyFill="1" applyBorder="1" applyAlignment="1"/>
    <xf numFmtId="0" fontId="14" fillId="0" borderId="13" xfId="0" applyFont="1" applyBorder="1" applyAlignment="1"/>
    <xf numFmtId="0" fontId="14" fillId="0" borderId="0" xfId="0" applyFont="1" applyBorder="1" applyAlignment="1">
      <alignment horizontal="center"/>
    </xf>
    <xf numFmtId="0" fontId="15" fillId="0" borderId="0" xfId="0" applyNumberFormat="1" applyFont="1" applyBorder="1" applyAlignment="1"/>
    <xf numFmtId="0" fontId="33" fillId="0" borderId="0" xfId="0" applyFont="1" applyAlignment="1"/>
    <xf numFmtId="0" fontId="30" fillId="0" borderId="0" xfId="0" applyFont="1" applyAlignment="1"/>
    <xf numFmtId="0" fontId="16" fillId="0" borderId="15" xfId="0" applyFont="1" applyBorder="1" applyAlignment="1"/>
    <xf numFmtId="0" fontId="16" fillId="0" borderId="15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5" fillId="5" borderId="6" xfId="0" applyFont="1" applyFill="1" applyBorder="1" applyAlignment="1">
      <alignment vertical="center"/>
    </xf>
    <xf numFmtId="0" fontId="15" fillId="5" borderId="8" xfId="0" applyFont="1" applyFill="1" applyBorder="1" applyAlignment="1">
      <alignment vertical="center"/>
    </xf>
    <xf numFmtId="0" fontId="15" fillId="5" borderId="7" xfId="0" applyFont="1" applyFill="1" applyBorder="1" applyAlignment="1">
      <alignment vertical="center"/>
    </xf>
    <xf numFmtId="0" fontId="16" fillId="5" borderId="13" xfId="0" applyFont="1" applyFill="1" applyBorder="1" applyAlignment="1" applyProtection="1">
      <alignment vertical="center"/>
    </xf>
    <xf numFmtId="0" fontId="16" fillId="5" borderId="11" xfId="0" applyFont="1" applyFill="1" applyBorder="1" applyAlignment="1" applyProtection="1">
      <alignment vertical="center"/>
    </xf>
    <xf numFmtId="0" fontId="16" fillId="5" borderId="12" xfId="0" applyFont="1" applyFill="1" applyBorder="1" applyAlignment="1" applyProtection="1">
      <alignment vertical="center"/>
    </xf>
    <xf numFmtId="0" fontId="16" fillId="5" borderId="26" xfId="0" applyFont="1" applyFill="1" applyBorder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23" fillId="3" borderId="3" xfId="0" applyNumberFormat="1" applyFont="1" applyFill="1" applyBorder="1" applyAlignment="1" applyProtection="1">
      <alignment horizontal="left"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5" borderId="7" xfId="0" applyNumberFormat="1" applyFont="1" applyFill="1" applyBorder="1" applyAlignment="1">
      <alignment shrinkToFit="1"/>
    </xf>
    <xf numFmtId="0" fontId="16" fillId="5" borderId="7" xfId="0" applyFont="1" applyFill="1" applyBorder="1" applyAlignment="1">
      <alignment shrinkToFit="1"/>
    </xf>
    <xf numFmtId="0" fontId="15" fillId="5" borderId="6" xfId="0" applyFont="1" applyFill="1" applyBorder="1" applyAlignment="1">
      <alignment shrinkToFit="1"/>
    </xf>
    <xf numFmtId="0" fontId="15" fillId="5" borderId="7" xfId="0" applyFont="1" applyFill="1" applyBorder="1" applyAlignment="1">
      <alignment shrinkToFit="1"/>
    </xf>
    <xf numFmtId="0" fontId="16" fillId="5" borderId="6" xfId="0" applyFont="1" applyFill="1" applyBorder="1" applyAlignment="1">
      <alignment vertical="center" shrinkToFit="1"/>
    </xf>
    <xf numFmtId="0" fontId="16" fillId="5" borderId="6" xfId="0" applyNumberFormat="1" applyFont="1" applyFill="1" applyBorder="1" applyAlignment="1">
      <alignment horizontal="left" vertical="center" shrinkToFit="1"/>
    </xf>
    <xf numFmtId="0" fontId="15" fillId="0" borderId="0" xfId="0" applyFont="1" applyFill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Fill="1" applyAlignment="1">
      <alignment horizontal="center" vertical="top"/>
    </xf>
    <xf numFmtId="0" fontId="16" fillId="0" borderId="0" xfId="0" applyFont="1" applyAlignment="1">
      <alignment vertical="top"/>
    </xf>
    <xf numFmtId="0" fontId="16" fillId="0" borderId="0" xfId="0" applyNumberFormat="1" applyFont="1" applyAlignment="1">
      <alignment vertical="top"/>
    </xf>
    <xf numFmtId="0" fontId="16" fillId="0" borderId="0" xfId="0" applyNumberFormat="1" applyFont="1" applyAlignment="1">
      <alignment horizontal="left" vertical="top"/>
    </xf>
    <xf numFmtId="0" fontId="16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/>
    <xf numFmtId="0" fontId="15" fillId="5" borderId="3" xfId="0" applyFont="1" applyFill="1" applyBorder="1" applyAlignment="1">
      <alignment vertical="center"/>
    </xf>
    <xf numFmtId="0" fontId="16" fillId="5" borderId="3" xfId="0" applyNumberFormat="1" applyFont="1" applyFill="1" applyBorder="1" applyAlignment="1">
      <alignment shrinkToFit="1"/>
    </xf>
    <xf numFmtId="0" fontId="16" fillId="5" borderId="3" xfId="0" applyFont="1" applyFill="1" applyBorder="1" applyAlignment="1">
      <alignment shrinkToFit="1"/>
    </xf>
    <xf numFmtId="0" fontId="15" fillId="5" borderId="3" xfId="0" applyFont="1" applyFill="1" applyBorder="1" applyAlignment="1">
      <alignment shrinkToFit="1"/>
    </xf>
    <xf numFmtId="0" fontId="16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center" shrinkToFit="1"/>
    </xf>
    <xf numFmtId="0" fontId="30" fillId="0" borderId="5" xfId="0" applyFont="1" applyBorder="1" applyAlignment="1">
      <alignment horizontal="right" vertical="center" shrinkToFit="1"/>
    </xf>
    <xf numFmtId="0" fontId="15" fillId="0" borderId="15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5" fillId="0" borderId="6" xfId="0" applyNumberFormat="1" applyFont="1" applyFill="1" applyBorder="1" applyAlignment="1" applyProtection="1">
      <alignment vertical="center" wrapText="1"/>
    </xf>
    <xf numFmtId="0" fontId="15" fillId="0" borderId="7" xfId="0" applyNumberFormat="1" applyFont="1" applyFill="1" applyBorder="1" applyAlignment="1" applyProtection="1">
      <alignment vertical="center" wrapText="1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7" xfId="0" applyNumberFormat="1" applyFont="1" applyFill="1" applyBorder="1" applyAlignment="1" applyProtection="1">
      <alignment vertical="center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6" fillId="6" borderId="6" xfId="0" applyNumberFormat="1" applyFont="1" applyFill="1" applyBorder="1" applyAlignment="1" applyProtection="1">
      <alignment vertical="center" shrinkToFit="1"/>
      <protection locked="0"/>
    </xf>
    <xf numFmtId="0" fontId="16" fillId="6" borderId="7" xfId="0" applyNumberFormat="1" applyFont="1" applyFill="1" applyBorder="1" applyAlignment="1" applyProtection="1">
      <alignment vertical="center" shrinkToFit="1"/>
      <protection locked="0"/>
    </xf>
    <xf numFmtId="2" fontId="15" fillId="0" borderId="8" xfId="16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>
      <alignment vertical="center" wrapText="1"/>
    </xf>
    <xf numFmtId="0" fontId="15" fillId="0" borderId="3" xfId="0" applyFont="1" applyBorder="1" applyAlignment="1">
      <alignment horizontal="center" wrapText="1"/>
    </xf>
    <xf numFmtId="168" fontId="15" fillId="0" borderId="3" xfId="0" applyNumberFormat="1" applyFont="1" applyFill="1" applyBorder="1" applyAlignment="1" applyProtection="1">
      <alignment horizontal="center" wrapText="1"/>
    </xf>
    <xf numFmtId="168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>
      <alignment horizontal="left" wrapText="1"/>
    </xf>
    <xf numFmtId="0" fontId="16" fillId="5" borderId="10" xfId="0" applyFont="1" applyFill="1" applyBorder="1" applyAlignment="1" applyProtection="1">
      <alignment vertical="center"/>
    </xf>
    <xf numFmtId="0" fontId="16" fillId="5" borderId="14" xfId="0" applyFont="1" applyFill="1" applyBorder="1" applyAlignment="1" applyProtection="1">
      <alignment vertical="center"/>
    </xf>
    <xf numFmtId="0" fontId="15" fillId="0" borderId="0" xfId="0" applyFont="1" applyFill="1" applyAlignment="1">
      <alignment horizontal="right" vertical="center"/>
    </xf>
    <xf numFmtId="0" fontId="15" fillId="6" borderId="3" xfId="0" applyNumberFormat="1" applyFont="1" applyFill="1" applyBorder="1" applyAlignment="1" applyProtection="1">
      <alignment horizontal="center" vertical="top"/>
    </xf>
    <xf numFmtId="168" fontId="15" fillId="0" borderId="3" xfId="0" applyNumberFormat="1" applyFont="1" applyFill="1" applyBorder="1" applyAlignment="1" applyProtection="1">
      <alignment horizontal="left" wrapText="1"/>
    </xf>
    <xf numFmtId="0" fontId="15" fillId="0" borderId="6" xfId="0" applyNumberFormat="1" applyFont="1" applyFill="1" applyBorder="1" applyAlignment="1" applyProtection="1">
      <alignment horizontal="center" vertical="top"/>
    </xf>
    <xf numFmtId="168" fontId="15" fillId="0" borderId="7" xfId="0" applyNumberFormat="1" applyFont="1" applyFill="1" applyBorder="1" applyAlignment="1" applyProtection="1">
      <alignment horizontal="center"/>
    </xf>
    <xf numFmtId="0" fontId="15" fillId="0" borderId="14" xfId="0" applyNumberFormat="1" applyFont="1" applyFill="1" applyBorder="1" applyAlignment="1" applyProtection="1">
      <alignment horizontal="left" vertical="center"/>
    </xf>
    <xf numFmtId="0" fontId="15" fillId="0" borderId="26" xfId="0" applyNumberFormat="1" applyFont="1" applyFill="1" applyBorder="1" applyAlignment="1" applyProtection="1">
      <alignment horizontal="left" vertical="top"/>
    </xf>
    <xf numFmtId="168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left" vertical="top"/>
    </xf>
    <xf numFmtId="0" fontId="16" fillId="0" borderId="14" xfId="0" applyFont="1" applyBorder="1"/>
    <xf numFmtId="0" fontId="15" fillId="6" borderId="3" xfId="0" applyNumberFormat="1" applyFont="1" applyFill="1" applyBorder="1" applyAlignment="1" applyProtection="1">
      <alignment vertical="top"/>
    </xf>
    <xf numFmtId="0" fontId="15" fillId="6" borderId="3" xfId="0" applyNumberFormat="1" applyFont="1" applyFill="1" applyBorder="1" applyAlignment="1" applyProtection="1">
      <alignment horizontal="center" vertical="center"/>
    </xf>
    <xf numFmtId="0" fontId="15" fillId="0" borderId="6" xfId="0" applyNumberFormat="1" applyFont="1" applyFill="1" applyBorder="1" applyAlignment="1" applyProtection="1">
      <alignment vertical="top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right"/>
    </xf>
    <xf numFmtId="168" fontId="15" fillId="0" borderId="7" xfId="0" applyNumberFormat="1" applyFont="1" applyFill="1" applyBorder="1" applyAlignment="1" applyProtection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5" borderId="0" xfId="17" applyFont="1" applyFill="1" applyBorder="1" applyAlignment="1">
      <alignment vertical="center"/>
    </xf>
    <xf numFmtId="0" fontId="15" fillId="0" borderId="0" xfId="17" applyFont="1" applyFill="1" applyBorder="1" applyAlignment="1">
      <alignment vertical="center"/>
    </xf>
    <xf numFmtId="0" fontId="14" fillId="0" borderId="0" xfId="17" applyFont="1" applyAlignment="1">
      <alignment horizontal="center"/>
    </xf>
    <xf numFmtId="0" fontId="14" fillId="0" borderId="0" xfId="17" applyFont="1"/>
    <xf numFmtId="0" fontId="16" fillId="5" borderId="0" xfId="17" applyFont="1" applyFill="1" applyBorder="1" applyAlignment="1" applyProtection="1">
      <alignment horizontal="left" vertical="top"/>
    </xf>
    <xf numFmtId="0" fontId="16" fillId="0" borderId="0" xfId="17" applyFont="1" applyFill="1" applyBorder="1" applyAlignment="1" applyProtection="1">
      <alignment horizontal="left" vertical="top"/>
    </xf>
    <xf numFmtId="0" fontId="15" fillId="5" borderId="0" xfId="17" applyFont="1" applyFill="1" applyBorder="1" applyAlignment="1" applyProtection="1">
      <alignment horizontal="left" vertical="top"/>
    </xf>
    <xf numFmtId="0" fontId="15" fillId="0" borderId="0" xfId="17" applyFont="1" applyFill="1" applyBorder="1" applyAlignment="1" applyProtection="1">
      <alignment horizontal="left" vertical="top"/>
    </xf>
    <xf numFmtId="0" fontId="15" fillId="0" borderId="0" xfId="17" applyFont="1" applyAlignment="1">
      <alignment horizontal="right"/>
    </xf>
    <xf numFmtId="0" fontId="15" fillId="0" borderId="0" xfId="17" applyFont="1" applyAlignment="1">
      <alignment horizontal="left"/>
    </xf>
    <xf numFmtId="0" fontId="14" fillId="0" borderId="0" xfId="17" applyFont="1" applyFill="1" applyBorder="1"/>
    <xf numFmtId="0" fontId="16" fillId="0" borderId="0" xfId="17" applyFont="1"/>
    <xf numFmtId="0" fontId="15" fillId="0" borderId="0" xfId="17" applyFont="1"/>
    <xf numFmtId="164" fontId="15" fillId="5" borderId="3" xfId="17" applyNumberFormat="1" applyFont="1" applyFill="1" applyBorder="1" applyAlignment="1"/>
    <xf numFmtId="0" fontId="15" fillId="0" borderId="0" xfId="17" applyFont="1" applyFill="1" applyBorder="1" applyAlignment="1">
      <alignment horizontal="left" vertical="center"/>
    </xf>
    <xf numFmtId="0" fontId="16" fillId="0" borderId="0" xfId="17" applyFont="1" applyFill="1" applyBorder="1" applyAlignment="1">
      <alignment horizontal="left"/>
    </xf>
    <xf numFmtId="0" fontId="15" fillId="0" borderId="0" xfId="17" applyFont="1" applyFill="1" applyBorder="1" applyAlignment="1">
      <alignment horizontal="left"/>
    </xf>
    <xf numFmtId="164" fontId="16" fillId="0" borderId="0" xfId="17" applyNumberFormat="1" applyFont="1" applyFill="1" applyBorder="1" applyAlignment="1" applyProtection="1">
      <alignment horizontal="left" vertical="center"/>
      <protection locked="0"/>
    </xf>
    <xf numFmtId="0" fontId="16" fillId="0" borderId="0" xfId="17" applyFont="1" applyAlignment="1">
      <alignment horizontal="left"/>
    </xf>
    <xf numFmtId="164" fontId="12" fillId="0" borderId="0" xfId="17" applyNumberFormat="1" applyFont="1" applyFill="1" applyBorder="1" applyAlignment="1"/>
    <xf numFmtId="0" fontId="16" fillId="0" borderId="0" xfId="17" applyFont="1" applyFill="1" applyBorder="1" applyAlignment="1">
      <alignment horizontal="left" vertical="center"/>
    </xf>
    <xf numFmtId="0" fontId="15" fillId="0" borderId="0" xfId="17" applyFont="1" applyFill="1" applyBorder="1" applyAlignment="1" applyProtection="1">
      <alignment horizontal="left" vertical="center"/>
    </xf>
    <xf numFmtId="0" fontId="15" fillId="0" borderId="0" xfId="17" applyFont="1" applyFill="1" applyBorder="1" applyAlignment="1" applyProtection="1">
      <alignment horizontal="center" vertical="center"/>
    </xf>
    <xf numFmtId="0" fontId="14" fillId="0" borderId="0" xfId="17" applyFont="1" applyAlignment="1">
      <alignment horizontal="left"/>
    </xf>
    <xf numFmtId="170" fontId="16" fillId="5" borderId="3" xfId="3" applyNumberFormat="1" applyFont="1" applyFill="1" applyBorder="1" applyAlignment="1"/>
    <xf numFmtId="170" fontId="16" fillId="0" borderId="0" xfId="17" applyNumberFormat="1" applyFont="1" applyFill="1" applyBorder="1" applyAlignment="1" applyProtection="1">
      <alignment horizontal="left" vertical="center"/>
      <protection locked="0"/>
    </xf>
    <xf numFmtId="0" fontId="14" fillId="0" borderId="0" xfId="17" applyFont="1" applyBorder="1" applyAlignment="1">
      <alignment horizontal="left"/>
    </xf>
    <xf numFmtId="0" fontId="14" fillId="0" borderId="0" xfId="17" applyFont="1" applyFill="1" applyBorder="1" applyAlignment="1">
      <alignment horizontal="left"/>
    </xf>
    <xf numFmtId="170" fontId="16" fillId="0" borderId="0" xfId="3" applyNumberFormat="1" applyFont="1" applyFill="1" applyBorder="1" applyAlignment="1"/>
    <xf numFmtId="0" fontId="14" fillId="0" borderId="0" xfId="17" applyFont="1" applyFill="1" applyBorder="1" applyAlignment="1">
      <alignment horizontal="left" vertical="center"/>
    </xf>
    <xf numFmtId="0" fontId="16" fillId="0" borderId="0" xfId="17" applyFont="1" applyFill="1" applyBorder="1" applyAlignment="1"/>
    <xf numFmtId="0" fontId="15" fillId="0" borderId="4" xfId="17" applyFont="1" applyFill="1" applyBorder="1" applyAlignment="1">
      <alignment horizontal="left" vertical="center" wrapText="1"/>
    </xf>
    <xf numFmtId="164" fontId="15" fillId="7" borderId="3" xfId="17" applyNumberFormat="1" applyFont="1" applyFill="1" applyBorder="1" applyAlignment="1">
      <alignment horizontal="left" vertical="center"/>
    </xf>
    <xf numFmtId="0" fontId="15" fillId="0" borderId="0" xfId="17" applyFont="1" applyFill="1" applyBorder="1" applyAlignment="1">
      <alignment vertical="center" wrapText="1"/>
    </xf>
    <xf numFmtId="164" fontId="15" fillId="0" borderId="0" xfId="17" applyNumberFormat="1" applyFont="1" applyFill="1" applyBorder="1" applyAlignment="1">
      <alignment horizontal="left" vertical="center"/>
    </xf>
    <xf numFmtId="0" fontId="16" fillId="0" borderId="0" xfId="17" applyFont="1" applyAlignment="1"/>
    <xf numFmtId="0" fontId="16" fillId="0" borderId="0" xfId="17" applyFont="1" applyFill="1" applyBorder="1"/>
    <xf numFmtId="0" fontId="15" fillId="0" borderId="0" xfId="17" applyFont="1" applyBorder="1" applyAlignment="1"/>
    <xf numFmtId="0" fontId="18" fillId="0" borderId="0" xfId="17" applyFont="1" applyFill="1" applyBorder="1" applyAlignment="1"/>
    <xf numFmtId="0" fontId="21" fillId="0" borderId="0" xfId="17" applyFont="1" applyBorder="1" applyAlignment="1"/>
    <xf numFmtId="0" fontId="16" fillId="0" borderId="4" xfId="17" applyFont="1" applyBorder="1" applyAlignment="1">
      <alignment horizontal="left"/>
    </xf>
    <xf numFmtId="0" fontId="16" fillId="0" borderId="24" xfId="17" applyFont="1" applyBorder="1" applyAlignment="1">
      <alignment horizontal="left"/>
    </xf>
    <xf numFmtId="0" fontId="16" fillId="0" borderId="25" xfId="17" applyFont="1" applyBorder="1" applyAlignment="1">
      <alignment horizontal="left"/>
    </xf>
    <xf numFmtId="164" fontId="16" fillId="5" borderId="3" xfId="17" applyNumberFormat="1" applyFont="1" applyFill="1" applyBorder="1" applyAlignment="1"/>
    <xf numFmtId="164" fontId="16" fillId="3" borderId="5" xfId="17" applyNumberFormat="1" applyFont="1" applyFill="1" applyBorder="1"/>
    <xf numFmtId="165" fontId="18" fillId="0" borderId="0" xfId="17" applyNumberFormat="1" applyFont="1" applyFill="1" applyBorder="1" applyAlignment="1"/>
    <xf numFmtId="0" fontId="12" fillId="0" borderId="0" xfId="17" applyFont="1" applyBorder="1" applyAlignment="1"/>
    <xf numFmtId="0" fontId="15" fillId="0" borderId="0" xfId="17" applyFont="1" applyBorder="1" applyAlignment="1">
      <alignment horizontal="right" wrapText="1"/>
    </xf>
    <xf numFmtId="164" fontId="16" fillId="3" borderId="3" xfId="17" applyNumberFormat="1" applyFont="1" applyFill="1" applyBorder="1" applyAlignment="1"/>
    <xf numFmtId="0" fontId="15" fillId="0" borderId="0" xfId="17" applyFont="1" applyBorder="1" applyAlignment="1">
      <alignment horizontal="left"/>
    </xf>
    <xf numFmtId="0" fontId="15" fillId="0" borderId="4" xfId="17" applyFont="1" applyBorder="1" applyAlignment="1">
      <alignment horizontal="left"/>
    </xf>
    <xf numFmtId="164" fontId="15" fillId="3" borderId="3" xfId="17" applyNumberFormat="1" applyFont="1" applyFill="1" applyBorder="1" applyAlignment="1"/>
    <xf numFmtId="0" fontId="16" fillId="0" borderId="0" xfId="17" applyFont="1" applyBorder="1" applyAlignment="1"/>
    <xf numFmtId="164" fontId="15" fillId="3" borderId="3" xfId="17" applyNumberFormat="1" applyFont="1" applyFill="1" applyBorder="1" applyAlignment="1">
      <alignment horizontal="right"/>
    </xf>
    <xf numFmtId="164" fontId="18" fillId="0" borderId="0" xfId="17" applyNumberFormat="1" applyFont="1" applyFill="1" applyBorder="1" applyAlignment="1"/>
    <xf numFmtId="0" fontId="12" fillId="0" borderId="0" xfId="17" applyFont="1" applyBorder="1" applyAlignment="1">
      <alignment horizontal="center"/>
    </xf>
    <xf numFmtId="0" fontId="14" fillId="0" borderId="0" xfId="17" applyFont="1" applyBorder="1" applyProtection="1"/>
    <xf numFmtId="0" fontId="15" fillId="0" borderId="0" xfId="17" applyFont="1" applyBorder="1" applyAlignment="1" applyProtection="1">
      <alignment horizontal="left"/>
    </xf>
    <xf numFmtId="0" fontId="12" fillId="0" borderId="0" xfId="17" applyFont="1" applyBorder="1" applyProtection="1"/>
    <xf numFmtId="0" fontId="22" fillId="0" borderId="0" xfId="17" applyFont="1"/>
    <xf numFmtId="0" fontId="16" fillId="0" borderId="0" xfId="17" applyFont="1" applyBorder="1" applyAlignment="1" applyProtection="1">
      <alignment horizontal="left" vertical="top"/>
    </xf>
    <xf numFmtId="0" fontId="14" fillId="0" borderId="0" xfId="17" applyFont="1" applyBorder="1" applyAlignment="1" applyProtection="1">
      <alignment vertical="top"/>
    </xf>
    <xf numFmtId="0" fontId="14" fillId="0" borderId="0" xfId="17" applyFont="1" applyBorder="1" applyAlignment="1" applyProtection="1">
      <alignment horizontal="left" vertical="top"/>
    </xf>
    <xf numFmtId="0" fontId="22" fillId="0" borderId="0" xfId="17" applyFont="1" applyAlignment="1">
      <alignment horizontal="left"/>
    </xf>
    <xf numFmtId="0" fontId="22" fillId="0" borderId="12" xfId="17" applyFont="1" applyFill="1" applyBorder="1" applyAlignment="1" applyProtection="1">
      <alignment horizontal="left" vertical="top"/>
    </xf>
    <xf numFmtId="0" fontId="39" fillId="6" borderId="14" xfId="5" applyNumberFormat="1" applyFont="1" applyFill="1" applyBorder="1" applyAlignment="1" applyProtection="1">
      <alignment horizontal="left" shrinkToFit="1"/>
      <protection locked="0"/>
    </xf>
    <xf numFmtId="171" fontId="16" fillId="6" borderId="14" xfId="17" applyNumberFormat="1" applyFont="1" applyFill="1" applyBorder="1" applyAlignment="1" applyProtection="1">
      <alignment vertical="top"/>
      <protection locked="0"/>
    </xf>
    <xf numFmtId="14" fontId="16" fillId="6" borderId="14" xfId="17" applyNumberFormat="1" applyFont="1" applyFill="1" applyBorder="1" applyAlignment="1" applyProtection="1">
      <alignment horizontal="left"/>
      <protection locked="0"/>
    </xf>
    <xf numFmtId="0" fontId="15" fillId="6" borderId="13" xfId="17" applyFont="1" applyFill="1" applyBorder="1" applyAlignment="1" applyProtection="1">
      <alignment horizontal="left" vertical="top"/>
      <protection locked="0"/>
    </xf>
    <xf numFmtId="0" fontId="15" fillId="0" borderId="13" xfId="17" applyFont="1" applyBorder="1" applyAlignment="1" applyProtection="1">
      <alignment vertical="top"/>
    </xf>
    <xf numFmtId="0" fontId="22" fillId="0" borderId="0" xfId="17" applyFont="1" applyBorder="1" applyAlignment="1" applyProtection="1">
      <alignment horizontal="left" vertical="top"/>
    </xf>
    <xf numFmtId="0" fontId="40" fillId="6" borderId="14" xfId="5" applyNumberFormat="1" applyFont="1" applyFill="1" applyBorder="1" applyAlignment="1" applyProtection="1">
      <alignment horizontal="left" shrinkToFit="1"/>
      <protection locked="0"/>
    </xf>
    <xf numFmtId="0" fontId="16" fillId="6" borderId="14" xfId="17" applyNumberFormat="1" applyFont="1" applyFill="1" applyBorder="1" applyAlignment="1" applyProtection="1">
      <alignment horizontal="left" shrinkToFit="1"/>
      <protection locked="0"/>
    </xf>
    <xf numFmtId="164" fontId="16" fillId="3" borderId="3" xfId="0" applyNumberFormat="1" applyFont="1" applyFill="1" applyBorder="1" applyAlignment="1">
      <alignment horizontal="left" vertical="center"/>
    </xf>
    <xf numFmtId="164" fontId="16" fillId="3" borderId="3" xfId="0" applyNumberFormat="1" applyFont="1" applyFill="1" applyBorder="1" applyAlignment="1" applyProtection="1">
      <alignment horizontal="left" vertical="center"/>
    </xf>
    <xf numFmtId="0" fontId="15" fillId="0" borderId="0" xfId="0" applyFont="1" applyBorder="1" applyAlignment="1">
      <alignment horizontal="center" vertical="top"/>
    </xf>
    <xf numFmtId="168" fontId="15" fillId="0" borderId="3" xfId="0" applyNumberFormat="1" applyFont="1" applyFill="1" applyBorder="1" applyAlignment="1" applyProtection="1">
      <alignment horizontal="center" vertical="center"/>
    </xf>
    <xf numFmtId="0" fontId="42" fillId="0" borderId="0" xfId="0" applyFont="1" applyBorder="1" applyAlignment="1"/>
    <xf numFmtId="0" fontId="43" fillId="0" borderId="0" xfId="0" applyFont="1" applyBorder="1" applyAlignment="1"/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 vertical="top"/>
    </xf>
    <xf numFmtId="0" fontId="44" fillId="0" borderId="0" xfId="0" applyFont="1" applyAlignment="1">
      <alignment horizontal="left" vertical="top" wrapText="1"/>
    </xf>
    <xf numFmtId="0" fontId="41" fillId="0" borderId="13" xfId="0" applyFont="1" applyBorder="1" applyAlignment="1"/>
    <xf numFmtId="0" fontId="42" fillId="0" borderId="0" xfId="17" applyFont="1" applyFill="1" applyBorder="1" applyAlignment="1">
      <alignment horizontal="left" vertical="center"/>
    </xf>
    <xf numFmtId="0" fontId="42" fillId="0" borderId="0" xfId="17" applyFont="1"/>
    <xf numFmtId="0" fontId="33" fillId="0" borderId="0" xfId="0" applyFont="1" applyAlignment="1" applyProtection="1">
      <alignment vertical="top"/>
    </xf>
    <xf numFmtId="0" fontId="33" fillId="0" borderId="0" xfId="0" applyFont="1" applyAlignment="1" applyProtection="1">
      <alignment vertical="top" wrapText="1"/>
    </xf>
    <xf numFmtId="0" fontId="45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</xf>
    <xf numFmtId="0" fontId="30" fillId="0" borderId="0" xfId="0" applyFont="1" applyBorder="1" applyAlignment="1"/>
    <xf numFmtId="0" fontId="46" fillId="0" borderId="0" xfId="0" applyFont="1" applyBorder="1" applyAlignment="1"/>
    <xf numFmtId="0" fontId="30" fillId="0" borderId="0" xfId="0" applyFont="1"/>
    <xf numFmtId="0" fontId="46" fillId="0" borderId="0" xfId="0" applyFont="1"/>
    <xf numFmtId="0" fontId="33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0" fontId="48" fillId="0" borderId="0" xfId="0" applyFont="1" applyAlignment="1">
      <alignment vertical="top"/>
    </xf>
    <xf numFmtId="0" fontId="30" fillId="0" borderId="0" xfId="0" applyNumberFormat="1" applyFont="1" applyAlignment="1">
      <alignment vertical="top"/>
    </xf>
    <xf numFmtId="0" fontId="30" fillId="0" borderId="0" xfId="0" applyNumberFormat="1" applyFont="1" applyAlignment="1">
      <alignment horizontal="left" vertical="top"/>
    </xf>
    <xf numFmtId="0" fontId="30" fillId="0" borderId="0" xfId="0" applyNumberFormat="1" applyFont="1" applyAlignment="1">
      <alignment horizontal="center" vertical="center" wrapText="1"/>
    </xf>
    <xf numFmtId="0" fontId="30" fillId="0" borderId="0" xfId="0" quotePrefix="1" applyFont="1" applyAlignment="1">
      <alignment horizontal="center" vertical="center"/>
    </xf>
    <xf numFmtId="0" fontId="30" fillId="0" borderId="0" xfId="0" applyFont="1" applyAlignment="1">
      <alignment horizontal="left"/>
    </xf>
    <xf numFmtId="0" fontId="33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33" fillId="5" borderId="15" xfId="17" applyFont="1" applyFill="1" applyBorder="1" applyAlignment="1">
      <alignment horizontal="left" vertical="center"/>
    </xf>
    <xf numFmtId="0" fontId="30" fillId="0" borderId="5" xfId="17" applyFont="1" applyBorder="1" applyAlignment="1">
      <alignment horizontal="right" shrinkToFit="1"/>
    </xf>
    <xf numFmtId="170" fontId="16" fillId="8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Fill="1" applyBorder="1" applyAlignment="1" applyProtection="1">
      <alignment horizontal="left" vertical="center"/>
      <protection locked="0"/>
    </xf>
    <xf numFmtId="164" fontId="42" fillId="0" borderId="0" xfId="0" applyNumberFormat="1" applyFont="1" applyFill="1" applyBorder="1" applyAlignment="1" applyProtection="1">
      <alignment horizontal="left" vertical="center"/>
      <protection locked="0"/>
    </xf>
    <xf numFmtId="0" fontId="53" fillId="0" borderId="0" xfId="7" applyFont="1" applyBorder="1" applyAlignment="1">
      <alignment horizontal="center"/>
    </xf>
    <xf numFmtId="169" fontId="53" fillId="0" borderId="0" xfId="7" applyNumberFormat="1" applyFont="1" applyBorder="1" applyAlignment="1">
      <alignment horizontal="center" vertical="center"/>
    </xf>
    <xf numFmtId="0" fontId="15" fillId="6" borderId="3" xfId="0" applyNumberFormat="1" applyFont="1" applyFill="1" applyBorder="1" applyAlignment="1" applyProtection="1">
      <alignment horizontal="center" vertical="top"/>
      <protection locked="0"/>
    </xf>
    <xf numFmtId="0" fontId="52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15" fillId="0" borderId="0" xfId="17" applyFont="1" applyFill="1" applyBorder="1" applyAlignment="1">
      <alignment horizontal="left" vertical="center"/>
    </xf>
    <xf numFmtId="0" fontId="35" fillId="0" borderId="0" xfId="9" applyFont="1" applyAlignment="1">
      <alignment horizontal="center" wrapText="1"/>
    </xf>
    <xf numFmtId="0" fontId="36" fillId="0" borderId="0" xfId="9" applyFont="1" applyAlignment="1">
      <alignment horizontal="center" wrapText="1"/>
    </xf>
    <xf numFmtId="0" fontId="37" fillId="4" borderId="6" xfId="9" applyFont="1" applyFill="1" applyBorder="1" applyAlignment="1" applyProtection="1">
      <protection locked="0"/>
    </xf>
    <xf numFmtId="0" fontId="37" fillId="4" borderId="7" xfId="9" applyFont="1" applyFill="1" applyBorder="1" applyAlignment="1" applyProtection="1">
      <protection locked="0"/>
    </xf>
    <xf numFmtId="0" fontId="24" fillId="4" borderId="6" xfId="9" applyFill="1" applyBorder="1" applyAlignment="1" applyProtection="1">
      <protection locked="0"/>
    </xf>
    <xf numFmtId="0" fontId="24" fillId="4" borderId="8" xfId="9" applyFont="1" applyFill="1" applyBorder="1" applyAlignment="1" applyProtection="1">
      <protection locked="0"/>
    </xf>
    <xf numFmtId="0" fontId="24" fillId="4" borderId="7" xfId="9" applyFont="1" applyFill="1" applyBorder="1" applyAlignment="1" applyProtection="1">
      <protection locked="0"/>
    </xf>
    <xf numFmtId="0" fontId="27" fillId="0" borderId="0" xfId="9" applyFont="1" applyBorder="1" applyAlignment="1">
      <alignment horizontal="center" wrapText="1"/>
    </xf>
    <xf numFmtId="0" fontId="24" fillId="0" borderId="1" xfId="9" applyFont="1" applyBorder="1" applyAlignment="1">
      <alignment wrapText="1"/>
    </xf>
    <xf numFmtId="0" fontId="24" fillId="0" borderId="1" xfId="9" applyBorder="1" applyAlignment="1">
      <alignment wrapText="1"/>
    </xf>
  </cellXfs>
  <cellStyles count="36">
    <cellStyle name="Comma 2" xfId="1"/>
    <cellStyle name="Comma 3" xfId="2"/>
    <cellStyle name="Currency" xfId="3" builtinId="4"/>
    <cellStyle name="Currency 2 2" xfId="4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Hyperlink" xfId="5" builtinId="8"/>
    <cellStyle name="Normal" xfId="0" builtinId="0"/>
    <cellStyle name="Normal 2" xfId="6"/>
    <cellStyle name="Normal 3" xfId="7"/>
    <cellStyle name="Normal 4" xfId="8"/>
    <cellStyle name="Normal 5" xfId="9"/>
    <cellStyle name="Normal 6" xfId="17"/>
    <cellStyle name="Normal_1CHECK" xfId="10"/>
    <cellStyle name="Normal_2WSC" xfId="11"/>
    <cellStyle name="Normal_7INSTRUC" xfId="12"/>
    <cellStyle name="Normal_APP-9697" xfId="13"/>
    <cellStyle name="Normal_LY-FUND" xfId="14"/>
    <cellStyle name="Normal_TY-FUND" xfId="15"/>
    <cellStyle name="Percent" xfId="16" builtinId="5"/>
  </cellStyles>
  <dxfs count="2"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2.xml"/><Relationship Id="rId12" Type="http://schemas.openxmlformats.org/officeDocument/2006/relationships/externalLink" Target="externalLinks/externalLink3.xml"/><Relationship Id="rId13" Type="http://schemas.openxmlformats.org/officeDocument/2006/relationships/externalLink" Target="externalLinks/externalLink4.xml"/><Relationship Id="rId14" Type="http://schemas.openxmlformats.org/officeDocument/2006/relationships/externalLink" Target="externalLinks/externalLink5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549274</xdr:colOff>
      <xdr:row>1</xdr:row>
      <xdr:rowOff>34924</xdr:rowOff>
    </xdr:from>
    <xdr:to>
      <xdr:col>1</xdr:col>
      <xdr:colOff>1738427</xdr:colOff>
      <xdr:row>7</xdr:row>
      <xdr:rowOff>55563</xdr:rowOff>
    </xdr:to>
    <xdr:pic>
      <xdr:nvPicPr>
        <xdr:cNvPr id="14720" name="Picture 91" descr="Logo for the California Community Colleges" title="Logo for the California Community College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7149" y="241299"/>
          <a:ext cx="1189153" cy="121126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12700</xdr:rowOff>
        </xdr:from>
        <xdr:to>
          <xdr:col>4</xdr:col>
          <xdr:colOff>469900</xdr:colOff>
          <xdr:row>5</xdr:row>
          <xdr:rowOff>177800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Indicate with a checkmark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utreachadmin/Downloads/DSPS%202010-11%20EOY%20Expenditures%20Report%20(REV.%208-2011)%20no%20passwo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utreachadmin/Downloads/2011-12%20Categorical%20Flexibility%20Report%20Fo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utreachadmin/Downloads/Web%20version-Copy%20of%20Matriculation%202011-12%20Year%20End%20Expenditures%20Report%20form%20(REV%20%208a-201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utreachadmin/Downloads/2014-15%20SSSP%20Noncredit%20Year-End%20Expenditures%20Report%20-%2012-29-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utreachadmin/Downloads/DSPS%202010-11%20EOY%20Expenditures%20Report%20(REV.%208-201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al Class FTES calc"/>
      <sheetName val="districts college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Ds, CCC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cts colleges"/>
      <sheetName val="yesno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stricts-College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tricts college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1" displayName="Table1" ref="A10:I71" totalsRowShown="0" headerRowDxfId="1" tableBorderDxfId="0">
  <autoFilter ref="A10:I71"/>
  <tableColumns count="9">
    <tableColumn id="1" name="Object Code"/>
    <tableColumn id="2" name="Classification"/>
    <tableColumn id="4" name="# of FTE Positions"/>
    <tableColumn id="5" name="Orientation"/>
    <tableColumn id="6" name="Assessment"/>
    <tableColumn id="7" name="Counseling/ Advising/ Other Ed Planning"/>
    <tableColumn id="8" name="Follow-up"/>
    <tableColumn id="9" name="*Coordination"/>
    <tableColumn id="10" name="Total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mailto:cccsssp@cccco.edu" TargetMode="External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table" Target="../tables/table1.xml"/><Relationship Id="rId3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omments" Target="../comments4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>
    <tabColor theme="1"/>
    <pageSetUpPr fitToPage="1"/>
  </sheetPr>
  <dimension ref="A1:C36"/>
  <sheetViews>
    <sheetView zoomScale="120" zoomScaleSheetLayoutView="80" workbookViewId="0">
      <selection activeCell="E32" sqref="E32"/>
    </sheetView>
  </sheetViews>
  <sheetFormatPr baseColWidth="10" defaultColWidth="11.5" defaultRowHeight="14" x14ac:dyDescent="0"/>
  <cols>
    <col min="1" max="3" width="30.6640625" style="38" customWidth="1"/>
    <col min="4" max="16384" width="11.5" style="38"/>
  </cols>
  <sheetData>
    <row r="1" spans="1:3" ht="16.5" customHeight="1" thickTop="1">
      <c r="A1" s="198"/>
      <c r="B1" s="199"/>
      <c r="C1" s="200"/>
    </row>
    <row r="2" spans="1:3" ht="15.75" customHeight="1">
      <c r="A2" s="201"/>
      <c r="B2" s="202"/>
      <c r="C2" s="203"/>
    </row>
    <row r="3" spans="1:3" ht="15.75" customHeight="1">
      <c r="A3" s="201"/>
      <c r="B3" s="202"/>
      <c r="C3" s="203"/>
    </row>
    <row r="4" spans="1:3" ht="15.75" customHeight="1">
      <c r="A4" s="201"/>
      <c r="B4" s="202"/>
      <c r="C4" s="203"/>
    </row>
    <row r="5" spans="1:3" ht="15.75" customHeight="1">
      <c r="A5" s="201"/>
      <c r="B5" s="202"/>
      <c r="C5" s="203"/>
    </row>
    <row r="6" spans="1:3" ht="15.75" customHeight="1">
      <c r="A6" s="201"/>
      <c r="B6" s="202"/>
      <c r="C6" s="203"/>
    </row>
    <row r="7" spans="1:3" ht="15.75" customHeight="1">
      <c r="A7" s="201"/>
      <c r="B7" s="202"/>
      <c r="C7" s="203"/>
    </row>
    <row r="8" spans="1:3" ht="23.25" customHeight="1">
      <c r="A8" s="201"/>
      <c r="B8" s="202"/>
      <c r="C8" s="203"/>
    </row>
    <row r="9" spans="1:3" ht="23.25" customHeight="1">
      <c r="A9" s="201"/>
      <c r="B9" s="202"/>
      <c r="C9" s="203"/>
    </row>
    <row r="10" spans="1:3" ht="30">
      <c r="A10" s="204"/>
      <c r="B10" s="206" t="s">
        <v>263</v>
      </c>
      <c r="C10" s="205"/>
    </row>
    <row r="11" spans="1:3" ht="25">
      <c r="A11" s="168"/>
      <c r="B11" s="211" t="s">
        <v>341</v>
      </c>
      <c r="C11" s="207"/>
    </row>
    <row r="12" spans="1:3" ht="23">
      <c r="A12" s="168"/>
      <c r="B12" s="437" t="s">
        <v>384</v>
      </c>
      <c r="C12" s="210"/>
    </row>
    <row r="13" spans="1:3" ht="23">
      <c r="A13" s="208"/>
      <c r="B13" s="209"/>
      <c r="C13" s="210"/>
    </row>
    <row r="14" spans="1:3" ht="23">
      <c r="A14" s="168"/>
      <c r="B14" s="172" t="s">
        <v>278</v>
      </c>
      <c r="C14" s="210"/>
    </row>
    <row r="15" spans="1:3" ht="23">
      <c r="A15" s="153"/>
      <c r="B15" s="154"/>
      <c r="C15" s="155"/>
    </row>
    <row r="16" spans="1:3" ht="29.25" customHeight="1">
      <c r="A16" s="168"/>
      <c r="B16" s="212" t="str">
        <f>IF('Do First'!I4="Select district"," ",'Do First'!I4)</f>
        <v>De Anza College</v>
      </c>
      <c r="C16" s="210"/>
    </row>
    <row r="17" spans="1:3" ht="29.25" customHeight="1">
      <c r="A17" s="171"/>
      <c r="B17" s="172"/>
      <c r="C17" s="169"/>
    </row>
    <row r="18" spans="1:3" ht="15" customHeight="1">
      <c r="A18" s="168"/>
      <c r="B18" s="151"/>
      <c r="C18" s="152"/>
    </row>
    <row r="19" spans="1:3" ht="36" customHeight="1">
      <c r="A19" s="168"/>
      <c r="B19" s="212" t="str">
        <f>IF('Do First'!I3="Select district"," ",'Do First'!I3)</f>
        <v>Foothill-DeAnza CCD</v>
      </c>
      <c r="C19" s="210"/>
    </row>
    <row r="20" spans="1:3" s="39" customFormat="1" ht="23.25" customHeight="1">
      <c r="A20" s="150"/>
      <c r="B20" s="151"/>
      <c r="C20" s="152"/>
    </row>
    <row r="21" spans="1:3" ht="23.25" customHeight="1">
      <c r="A21" s="150"/>
      <c r="B21" s="151"/>
      <c r="C21" s="152"/>
    </row>
    <row r="22" spans="1:3" ht="15">
      <c r="A22" s="168"/>
      <c r="B22" s="215" t="s">
        <v>287</v>
      </c>
      <c r="C22" s="213"/>
    </row>
    <row r="23" spans="1:3" ht="23">
      <c r="A23" s="168"/>
      <c r="B23" s="216" t="s">
        <v>216</v>
      </c>
      <c r="C23" s="214"/>
    </row>
    <row r="24" spans="1:3" ht="23">
      <c r="A24" s="168"/>
      <c r="B24" s="438">
        <v>42417</v>
      </c>
      <c r="C24" s="214"/>
    </row>
    <row r="25" spans="1:3">
      <c r="A25" s="217"/>
      <c r="B25" s="218"/>
      <c r="C25" s="219"/>
    </row>
    <row r="26" spans="1:3" ht="7.5" customHeight="1">
      <c r="A26" s="217"/>
      <c r="B26" s="218"/>
      <c r="C26" s="219"/>
    </row>
    <row r="27" spans="1:3" ht="16.5" customHeight="1">
      <c r="A27" s="217"/>
      <c r="B27" s="218"/>
      <c r="C27" s="219"/>
    </row>
    <row r="28" spans="1:3">
      <c r="A28" s="168"/>
      <c r="C28" s="177"/>
    </row>
    <row r="29" spans="1:3">
      <c r="A29" s="168"/>
      <c r="C29" s="177"/>
    </row>
    <row r="30" spans="1:3" ht="15">
      <c r="A30" s="168"/>
      <c r="B30" s="229" t="s">
        <v>286</v>
      </c>
      <c r="C30" s="220"/>
    </row>
    <row r="31" spans="1:3" s="40" customFormat="1" ht="15">
      <c r="A31" s="230"/>
      <c r="B31" s="228" t="s">
        <v>342</v>
      </c>
      <c r="C31" s="221"/>
    </row>
    <row r="32" spans="1:3" ht="15">
      <c r="A32" s="168"/>
      <c r="B32" s="228"/>
      <c r="C32" s="223"/>
    </row>
    <row r="33" spans="1:3" ht="15">
      <c r="A33" s="168"/>
      <c r="B33" s="215" t="s">
        <v>336</v>
      </c>
      <c r="C33" s="223"/>
    </row>
    <row r="34" spans="1:3" ht="15">
      <c r="A34" s="224"/>
      <c r="B34" s="222"/>
      <c r="C34" s="223"/>
    </row>
    <row r="35" spans="1:3" ht="16" thickBot="1">
      <c r="A35" s="225"/>
      <c r="B35" s="226"/>
      <c r="C35" s="227"/>
    </row>
    <row r="36" spans="1:3" ht="15" thickTop="1"/>
  </sheetData>
  <sheetProtection selectLockedCells="1"/>
  <phoneticPr fontId="4" type="noConversion"/>
  <hyperlinks>
    <hyperlink ref="B31" r:id="rId1"/>
  </hyperlinks>
  <printOptions horizontalCentered="1" verticalCentered="1"/>
  <pageMargins left="0.7" right="0.7" top="0.75" bottom="0.75" header="0.3" footer="0.3"/>
  <headerFooter differentFirst="1">
    <oddHeader xml:space="preserve">&amp;C </oddHead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FFFF00"/>
    <pageSetUpPr fitToPage="1"/>
  </sheetPr>
  <dimension ref="A1:K36"/>
  <sheetViews>
    <sheetView view="pageLayout" workbookViewId="0">
      <selection activeCell="I6" sqref="I6"/>
    </sheetView>
  </sheetViews>
  <sheetFormatPr baseColWidth="10" defaultColWidth="11.5" defaultRowHeight="14" x14ac:dyDescent="0"/>
  <cols>
    <col min="1" max="1" width="4.33203125" style="41" customWidth="1"/>
    <col min="2" max="2" width="10.1640625" style="41" customWidth="1"/>
    <col min="3" max="3" width="17" style="41" customWidth="1"/>
    <col min="4" max="4" width="7.6640625" style="41" customWidth="1"/>
    <col min="5" max="5" width="13.33203125" style="41" customWidth="1"/>
    <col min="6" max="6" width="11.1640625" style="41" customWidth="1"/>
    <col min="7" max="7" width="13" style="41" customWidth="1"/>
    <col min="8" max="8" width="4.1640625" style="41" customWidth="1"/>
    <col min="9" max="9" width="18" style="41" customWidth="1"/>
    <col min="10" max="10" width="14.5" style="41" customWidth="1"/>
    <col min="11" max="16384" width="11.5" style="41"/>
  </cols>
  <sheetData>
    <row r="1" spans="1:10" ht="17.25" customHeight="1">
      <c r="B1" s="410"/>
      <c r="C1" s="411"/>
      <c r="D1" s="411"/>
      <c r="E1" s="411"/>
      <c r="F1" s="412" t="s">
        <v>386</v>
      </c>
      <c r="G1" s="411"/>
      <c r="H1" s="411"/>
      <c r="I1" s="411"/>
      <c r="J1" s="196"/>
    </row>
    <row r="2" spans="1:10" ht="17.25" customHeight="1">
      <c r="A2" s="197"/>
      <c r="B2" s="410"/>
      <c r="C2" s="411"/>
      <c r="D2" s="411"/>
      <c r="E2" s="411"/>
      <c r="F2" s="413" t="s">
        <v>387</v>
      </c>
      <c r="G2" s="411"/>
      <c r="H2" s="411"/>
      <c r="I2" s="411"/>
      <c r="J2" s="196"/>
    </row>
    <row r="3" spans="1:10" ht="15">
      <c r="A3" s="195"/>
      <c r="B3" s="195"/>
      <c r="C3" s="195"/>
      <c r="D3" s="195"/>
      <c r="E3" s="195"/>
      <c r="F3" s="195"/>
      <c r="H3" s="182" t="s">
        <v>337</v>
      </c>
      <c r="I3" s="231" t="s">
        <v>50</v>
      </c>
      <c r="J3" s="232"/>
    </row>
    <row r="4" spans="1:10" ht="15">
      <c r="A4" s="195"/>
      <c r="B4" s="195"/>
      <c r="C4" s="195"/>
      <c r="D4" s="195"/>
      <c r="E4" s="195"/>
      <c r="F4" s="195"/>
      <c r="H4" s="182" t="s">
        <v>338</v>
      </c>
      <c r="I4" s="231" t="s">
        <v>71</v>
      </c>
      <c r="J4" s="232"/>
    </row>
    <row r="5" spans="1:10">
      <c r="A5" s="195"/>
      <c r="B5" s="195"/>
      <c r="C5" s="195"/>
      <c r="D5" s="195"/>
      <c r="E5" s="195"/>
      <c r="F5" s="195"/>
      <c r="G5" s="195"/>
      <c r="H5" s="195"/>
      <c r="I5" s="195"/>
      <c r="J5" s="195"/>
    </row>
    <row r="6" spans="1:10" ht="15">
      <c r="A6" s="195"/>
      <c r="B6" s="195"/>
      <c r="C6" s="195"/>
      <c r="D6" s="195"/>
      <c r="E6" s="195"/>
      <c r="F6" s="195"/>
      <c r="G6" s="195"/>
      <c r="H6" s="195"/>
      <c r="I6" s="233" t="s">
        <v>341</v>
      </c>
      <c r="J6" s="234"/>
    </row>
    <row r="7" spans="1:10">
      <c r="A7" s="144"/>
      <c r="B7" s="144"/>
      <c r="C7" s="144"/>
      <c r="D7" s="144"/>
      <c r="E7" s="144"/>
      <c r="F7" s="144"/>
      <c r="G7" s="144"/>
      <c r="H7" s="144"/>
      <c r="I7" s="235"/>
      <c r="J7" s="235"/>
    </row>
    <row r="8" spans="1:10" ht="15">
      <c r="A8" s="414" t="s">
        <v>388</v>
      </c>
      <c r="B8" s="415"/>
      <c r="C8" s="415"/>
      <c r="D8" s="415"/>
      <c r="E8" s="415"/>
      <c r="F8" s="415"/>
      <c r="G8" s="415"/>
      <c r="H8" s="415"/>
      <c r="I8" s="144"/>
      <c r="J8" s="144"/>
    </row>
    <row r="9" spans="1:10">
      <c r="A9" s="144"/>
      <c r="B9" s="144"/>
      <c r="C9" s="144"/>
      <c r="D9" s="144"/>
      <c r="E9" s="144"/>
      <c r="F9" s="144"/>
      <c r="G9" s="144"/>
      <c r="H9" s="144"/>
      <c r="I9" s="144"/>
      <c r="J9" s="144"/>
    </row>
    <row r="10" spans="1:10" ht="15">
      <c r="A10" s="414" t="s">
        <v>389</v>
      </c>
      <c r="B10" s="415"/>
      <c r="C10" s="415"/>
      <c r="D10" s="415"/>
      <c r="E10" s="415"/>
      <c r="F10" s="415"/>
      <c r="G10" s="415"/>
      <c r="H10" s="144"/>
      <c r="I10" s="144"/>
      <c r="J10" s="144"/>
    </row>
    <row r="11" spans="1:10" ht="15">
      <c r="A11" s="138" t="s">
        <v>343</v>
      </c>
      <c r="B11" s="144"/>
      <c r="C11" s="144"/>
      <c r="D11" s="144"/>
      <c r="E11" s="144"/>
      <c r="F11" s="144"/>
      <c r="G11" s="144"/>
      <c r="H11" s="144"/>
      <c r="I11" s="144"/>
      <c r="J11" s="144"/>
    </row>
    <row r="12" spans="1:10">
      <c r="A12" s="144"/>
      <c r="B12" s="144"/>
      <c r="C12" s="144"/>
      <c r="F12" s="144"/>
      <c r="G12" s="144"/>
      <c r="H12" s="144"/>
      <c r="I12" s="144"/>
      <c r="J12" s="144"/>
    </row>
    <row r="13" spans="1:10">
      <c r="A13" s="144"/>
      <c r="B13" s="144"/>
      <c r="C13" s="144"/>
      <c r="F13" s="144"/>
      <c r="G13" s="144"/>
      <c r="H13" s="144"/>
      <c r="I13" s="144"/>
      <c r="J13" s="144"/>
    </row>
    <row r="14" spans="1:10" ht="15">
      <c r="A14" s="130" t="s">
        <v>289</v>
      </c>
      <c r="B14" s="144"/>
      <c r="C14" s="144"/>
      <c r="D14" s="144"/>
      <c r="E14" s="144"/>
      <c r="F14" s="144"/>
      <c r="G14" s="144"/>
      <c r="H14" s="144"/>
      <c r="I14" s="144"/>
      <c r="J14" s="144"/>
    </row>
    <row r="15" spans="1:10" ht="15">
      <c r="A15" s="416" t="s">
        <v>390</v>
      </c>
      <c r="B15" s="417"/>
      <c r="C15" s="417"/>
      <c r="D15" s="417"/>
      <c r="E15" s="144"/>
      <c r="F15" s="144"/>
      <c r="G15" s="144"/>
      <c r="H15" s="144"/>
      <c r="I15" s="144"/>
      <c r="J15" s="144"/>
    </row>
    <row r="16" spans="1:10" ht="15">
      <c r="A16" s="130" t="s">
        <v>383</v>
      </c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1" ht="15">
      <c r="A17" s="402"/>
      <c r="B17" s="403"/>
      <c r="C17" s="403"/>
      <c r="D17" s="403"/>
      <c r="E17" s="403"/>
      <c r="F17" s="144"/>
      <c r="G17" s="144"/>
      <c r="H17" s="144"/>
      <c r="I17" s="144"/>
      <c r="J17" s="144"/>
    </row>
    <row r="18" spans="1:11" ht="15">
      <c r="A18" s="402"/>
      <c r="B18" s="403"/>
      <c r="C18" s="403"/>
      <c r="D18" s="403"/>
      <c r="E18" s="403"/>
      <c r="F18" s="144"/>
      <c r="G18" s="144"/>
      <c r="H18" s="144"/>
      <c r="I18" s="144"/>
      <c r="J18" s="144"/>
    </row>
    <row r="19" spans="1:11">
      <c r="A19" s="236" t="s">
        <v>288</v>
      </c>
      <c r="B19" s="236"/>
      <c r="C19" s="236"/>
      <c r="D19" s="236"/>
      <c r="E19" s="236"/>
      <c r="F19" s="236"/>
      <c r="G19" s="236"/>
      <c r="H19" s="236"/>
      <c r="I19" s="236"/>
      <c r="J19" s="236"/>
    </row>
    <row r="20" spans="1:11" ht="18" customHeight="1">
      <c r="A20" s="237" t="s">
        <v>261</v>
      </c>
      <c r="B20" s="237"/>
      <c r="C20" s="237"/>
      <c r="D20" s="237"/>
      <c r="E20" s="237"/>
      <c r="F20" s="237"/>
      <c r="G20" s="237"/>
      <c r="H20" s="237"/>
      <c r="I20" s="237"/>
      <c r="J20" s="237"/>
    </row>
    <row r="21" spans="1:11" ht="15">
      <c r="A21" s="42">
        <v>1</v>
      </c>
      <c r="B21" s="131" t="s">
        <v>212</v>
      </c>
      <c r="C21" s="131"/>
      <c r="D21" s="42">
        <v>3</v>
      </c>
      <c r="E21" s="131" t="s">
        <v>215</v>
      </c>
      <c r="F21" s="131"/>
      <c r="G21" s="131"/>
      <c r="H21" s="42">
        <v>5</v>
      </c>
      <c r="I21" s="131" t="s">
        <v>283</v>
      </c>
    </row>
    <row r="22" spans="1:11" ht="15">
      <c r="A22" s="42">
        <v>2</v>
      </c>
      <c r="B22" s="131" t="s">
        <v>214</v>
      </c>
      <c r="C22" s="131"/>
      <c r="D22" s="42">
        <v>4</v>
      </c>
      <c r="E22" s="131" t="s">
        <v>362</v>
      </c>
      <c r="F22" s="131"/>
      <c r="G22" s="131"/>
      <c r="H22" s="42">
        <v>6</v>
      </c>
      <c r="I22" s="173" t="s">
        <v>363</v>
      </c>
    </row>
    <row r="23" spans="1:11" ht="15">
      <c r="A23" s="42"/>
      <c r="B23" s="42"/>
      <c r="C23" s="42"/>
      <c r="H23" s="42"/>
      <c r="I23" s="42"/>
      <c r="J23" s="42"/>
    </row>
    <row r="24" spans="1:11" ht="15" customHeight="1">
      <c r="A24" s="238" t="s">
        <v>13</v>
      </c>
      <c r="B24" s="238"/>
      <c r="C24" s="238"/>
      <c r="D24" s="238"/>
      <c r="E24" s="238"/>
      <c r="F24" s="238"/>
      <c r="G24" s="238"/>
      <c r="H24" s="238"/>
      <c r="I24" s="238"/>
      <c r="J24" s="238"/>
    </row>
    <row r="25" spans="1:11" ht="15" customHeight="1">
      <c r="A25" s="239" t="s">
        <v>364</v>
      </c>
      <c r="B25" s="239"/>
      <c r="C25" s="239"/>
      <c r="D25" s="239"/>
      <c r="E25" s="239"/>
      <c r="F25" s="239"/>
      <c r="G25" s="239"/>
      <c r="H25" s="239"/>
      <c r="I25" s="239"/>
      <c r="J25" s="239"/>
    </row>
    <row r="26" spans="1:11" ht="15" customHeight="1">
      <c r="A26" s="239" t="s">
        <v>355</v>
      </c>
      <c r="B26" s="239"/>
      <c r="C26" s="239"/>
      <c r="D26" s="239"/>
      <c r="E26" s="239"/>
      <c r="F26" s="239"/>
      <c r="G26" s="239"/>
      <c r="H26" s="239"/>
      <c r="I26" s="239"/>
      <c r="J26" s="239"/>
    </row>
    <row r="27" spans="1:11" ht="15" customHeight="1">
      <c r="A27" s="239" t="s">
        <v>356</v>
      </c>
      <c r="B27" s="238"/>
      <c r="C27" s="238"/>
      <c r="D27" s="238"/>
      <c r="E27" s="238"/>
      <c r="F27" s="238"/>
      <c r="G27" s="238"/>
      <c r="H27" s="238"/>
      <c r="I27" s="238"/>
      <c r="J27" s="238"/>
    </row>
    <row r="28" spans="1:11" customFormat="1" ht="15" customHeight="1"/>
    <row r="29" spans="1:11" ht="15" customHeight="1">
      <c r="A29" s="239" t="s">
        <v>414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1" ht="15" customHeight="1">
      <c r="A30" s="131" t="s">
        <v>415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1" ht="15" customHeight="1">
      <c r="A31" s="239"/>
      <c r="B31" s="238"/>
      <c r="C31" s="238"/>
      <c r="D31" s="238"/>
      <c r="E31" s="238"/>
      <c r="F31" s="238"/>
      <c r="G31" s="238"/>
      <c r="H31" s="238"/>
      <c r="I31" s="238"/>
      <c r="J31" s="238"/>
    </row>
    <row r="32" spans="1:11" ht="15.75" customHeight="1">
      <c r="A32" s="44"/>
      <c r="B32" s="240" t="s">
        <v>213</v>
      </c>
      <c r="C32" s="130"/>
      <c r="D32" s="130"/>
      <c r="E32" s="130"/>
      <c r="F32" s="130"/>
      <c r="G32" s="130"/>
      <c r="H32" s="130"/>
      <c r="I32" s="130"/>
      <c r="J32" s="130"/>
    </row>
    <row r="33" spans="1:10" ht="15">
      <c r="A33" s="45"/>
      <c r="B33" s="241" t="s">
        <v>14</v>
      </c>
      <c r="C33" s="242"/>
      <c r="D33" s="242"/>
      <c r="E33" s="242"/>
      <c r="F33" s="242"/>
      <c r="G33" s="242"/>
      <c r="H33" s="242"/>
      <c r="I33" s="242"/>
      <c r="J33" s="242"/>
    </row>
    <row r="34" spans="1:10" ht="15">
      <c r="A34" s="46"/>
      <c r="B34" s="240" t="s">
        <v>15</v>
      </c>
      <c r="C34" s="131"/>
      <c r="D34" s="131"/>
      <c r="E34" s="131"/>
      <c r="F34" s="131"/>
      <c r="G34" s="131"/>
      <c r="H34" s="131"/>
      <c r="I34" s="131"/>
      <c r="J34" s="131"/>
    </row>
    <row r="35" spans="1:10" ht="15.75" customHeight="1">
      <c r="B35" s="237"/>
      <c r="C35" s="237"/>
      <c r="D35" s="237"/>
      <c r="E35" s="237"/>
      <c r="F35" s="237"/>
      <c r="G35" s="237"/>
      <c r="H35" s="237"/>
      <c r="I35" s="237"/>
      <c r="J35" s="237"/>
    </row>
    <row r="36" spans="1:10" ht="15">
      <c r="A36" s="237" t="s">
        <v>260</v>
      </c>
    </row>
  </sheetData>
  <sheetProtection selectLockedCells="1"/>
  <phoneticPr fontId="4" type="noConversion"/>
  <dataValidations count="2">
    <dataValidation type="list" allowBlank="1" showInputMessage="1" prompt="select your district" sqref="I3">
      <formula1>districts</formula1>
    </dataValidation>
    <dataValidation type="list" allowBlank="1" showInputMessage="1" showErrorMessage="1" prompt="select your college" sqref="I4">
      <formula1>colleges</formula1>
    </dataValidation>
  </dataValidations>
  <printOptions horizontalCentered="1" verticalCentered="1"/>
  <pageMargins left="0.25" right="0.25" top="0.75" bottom="0.69" header="0.3" footer="0.3"/>
  <pageSetup scale="84" fitToHeight="0" orientation="portrait"/>
  <headerFooter>
    <oddFooter>&amp;L&amp;"Calibri,Regular"&amp;12&amp;K01+000Credit SSSP 2015-16 Year-End Expenditures Report (1/10/17)&amp;R&amp;"Calibri,Regular"&amp;12Page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N60"/>
  <sheetViews>
    <sheetView workbookViewId="0">
      <selection activeCell="H20" sqref="H20"/>
    </sheetView>
  </sheetViews>
  <sheetFormatPr baseColWidth="10" defaultColWidth="11.5" defaultRowHeight="15" x14ac:dyDescent="0"/>
  <cols>
    <col min="1" max="1" width="10.1640625" style="43" customWidth="1"/>
    <col min="2" max="2" width="7.6640625" style="43" customWidth="1"/>
    <col min="3" max="3" width="44.5" style="43" customWidth="1"/>
    <col min="4" max="4" width="23.5" style="43" customWidth="1"/>
    <col min="5" max="5" width="16.1640625" style="43" customWidth="1"/>
    <col min="6" max="6" width="5.1640625" style="43" customWidth="1"/>
    <col min="7" max="7" width="9.33203125" style="43" customWidth="1"/>
    <col min="8" max="8" width="19.5" style="43" customWidth="1"/>
    <col min="9" max="9" width="6.1640625" style="43" customWidth="1"/>
    <col min="10" max="10" width="13.5" style="43" customWidth="1"/>
    <col min="11" max="11" width="12.5" style="43" bestFit="1" customWidth="1"/>
    <col min="12" max="14" width="12" style="43" customWidth="1"/>
    <col min="15" max="16384" width="11.5" style="43"/>
  </cols>
  <sheetData>
    <row r="1" spans="1:13" ht="15" customHeight="1">
      <c r="A1" s="243" t="str">
        <f>'Cover Page'!B12</f>
        <v>2015-16</v>
      </c>
      <c r="B1" s="244"/>
      <c r="C1" s="245"/>
      <c r="D1" s="286"/>
      <c r="E1" s="47"/>
      <c r="G1" s="48"/>
      <c r="H1" s="49"/>
      <c r="I1" s="49"/>
      <c r="J1" s="49"/>
      <c r="K1" s="49"/>
      <c r="L1" s="49"/>
      <c r="M1" s="49"/>
    </row>
    <row r="2" spans="1:13" ht="15" customHeight="1">
      <c r="A2" s="305" t="str">
        <f>IF('Do First'!I3="Select district"," ",'Do First'!I3)</f>
        <v>Foothill-DeAnza CCD</v>
      </c>
      <c r="B2" s="246"/>
      <c r="C2" s="247"/>
      <c r="D2" s="286"/>
      <c r="E2" s="47"/>
      <c r="G2" s="48"/>
      <c r="H2" s="49"/>
      <c r="I2" s="49"/>
      <c r="J2" s="49"/>
      <c r="K2" s="49"/>
      <c r="L2" s="49"/>
      <c r="M2" s="49"/>
    </row>
    <row r="3" spans="1:13" ht="15" customHeight="1">
      <c r="A3" s="306" t="str">
        <f>IF('Do First'!I4="Select college"," ",'Do First'!I4)</f>
        <v>De Anza College</v>
      </c>
      <c r="B3" s="248"/>
      <c r="C3" s="249"/>
      <c r="D3" s="286"/>
      <c r="E3" s="47"/>
      <c r="F3" s="50"/>
      <c r="G3" s="50"/>
      <c r="H3" s="49"/>
      <c r="I3" s="49"/>
      <c r="J3" s="49"/>
      <c r="K3" s="49"/>
      <c r="L3" s="49"/>
      <c r="M3" s="49"/>
    </row>
    <row r="4" spans="1:13" ht="15" customHeight="1">
      <c r="A4" s="243" t="s">
        <v>341</v>
      </c>
      <c r="B4" s="244"/>
      <c r="C4" s="245"/>
      <c r="D4" s="286"/>
      <c r="E4" s="47"/>
      <c r="F4" s="49"/>
      <c r="G4" s="49"/>
      <c r="H4" s="49"/>
      <c r="I4" s="49"/>
      <c r="J4" s="49"/>
      <c r="K4" s="49"/>
      <c r="L4" s="49"/>
      <c r="M4" s="49"/>
    </row>
    <row r="5" spans="1:13" s="50" customFormat="1" ht="15" customHeight="1">
      <c r="A5" s="290"/>
      <c r="B5" s="290"/>
      <c r="C5" s="290"/>
      <c r="D5" s="290"/>
      <c r="E5" s="290"/>
      <c r="F5" s="52"/>
      <c r="G5" s="52"/>
      <c r="H5" s="52"/>
      <c r="I5" s="52"/>
      <c r="J5" s="52"/>
      <c r="K5" s="52"/>
      <c r="L5" s="52"/>
      <c r="M5" s="52"/>
    </row>
    <row r="6" spans="1:13" s="50" customFormat="1" ht="15" customHeight="1">
      <c r="A6" s="290"/>
      <c r="B6" s="290"/>
      <c r="C6" s="290"/>
      <c r="D6" s="290"/>
      <c r="E6" s="290"/>
      <c r="F6" s="52"/>
      <c r="G6" s="52"/>
      <c r="H6" s="52"/>
      <c r="I6" s="52"/>
      <c r="J6" s="52"/>
      <c r="K6" s="52"/>
      <c r="L6" s="52"/>
      <c r="M6" s="52"/>
    </row>
    <row r="7" spans="1:13" s="50" customFormat="1" ht="15" customHeight="1">
      <c r="A7" s="290"/>
      <c r="B7" s="290"/>
      <c r="C7" s="290"/>
      <c r="D7" s="290"/>
      <c r="E7" s="290"/>
      <c r="F7" s="52"/>
      <c r="G7" s="52"/>
      <c r="H7" s="52"/>
      <c r="I7" s="52"/>
      <c r="J7" s="52"/>
      <c r="K7" s="52"/>
      <c r="L7" s="52"/>
      <c r="M7" s="52"/>
    </row>
    <row r="8" spans="1:13" ht="6.75" customHeight="1">
      <c r="A8" s="290"/>
      <c r="B8" s="290"/>
      <c r="C8" s="290"/>
      <c r="D8" s="290"/>
      <c r="E8" s="290"/>
      <c r="F8" s="53"/>
      <c r="G8" s="53"/>
      <c r="I8" s="53"/>
      <c r="J8" s="53"/>
      <c r="K8" s="53"/>
      <c r="L8" s="53"/>
      <c r="M8" s="53"/>
    </row>
    <row r="9" spans="1:13" ht="15" customHeight="1">
      <c r="A9" s="54" t="s">
        <v>215</v>
      </c>
      <c r="B9" s="54"/>
      <c r="C9" s="54"/>
      <c r="D9" s="54"/>
      <c r="E9" s="56" t="s">
        <v>257</v>
      </c>
      <c r="F9" s="57"/>
      <c r="G9" s="57"/>
      <c r="H9" s="53"/>
      <c r="I9" s="53"/>
      <c r="J9" s="53"/>
      <c r="K9" s="53"/>
      <c r="L9" s="53"/>
    </row>
    <row r="10" spans="1:13" ht="15" customHeight="1">
      <c r="A10" s="418" t="s">
        <v>391</v>
      </c>
      <c r="B10" s="419"/>
      <c r="C10" s="418"/>
      <c r="D10" s="250"/>
      <c r="E10" s="59">
        <v>3046609</v>
      </c>
      <c r="F10" s="57"/>
      <c r="G10" s="57"/>
      <c r="H10" s="53"/>
      <c r="I10" s="53"/>
      <c r="J10" s="53"/>
      <c r="K10" s="53"/>
      <c r="L10" s="53"/>
    </row>
    <row r="11" spans="1:13">
      <c r="A11" s="250" t="s">
        <v>279</v>
      </c>
      <c r="B11" s="57"/>
      <c r="C11" s="250"/>
      <c r="D11" s="58"/>
      <c r="E11" s="51"/>
      <c r="F11" s="58"/>
      <c r="G11" s="58"/>
      <c r="H11" s="53"/>
      <c r="I11" s="53"/>
    </row>
    <row r="12" spans="1:13">
      <c r="A12" s="250"/>
      <c r="B12" s="250" t="s">
        <v>280</v>
      </c>
      <c r="C12" s="250"/>
      <c r="D12" s="58"/>
      <c r="E12" s="59">
        <v>0</v>
      </c>
      <c r="F12" s="58"/>
      <c r="G12" s="58"/>
      <c r="H12" s="53"/>
      <c r="I12" s="53"/>
    </row>
    <row r="13" spans="1:13" s="53" customFormat="1" ht="15" customHeight="1">
      <c r="A13" s="404"/>
      <c r="B13" s="404"/>
      <c r="C13" s="404"/>
      <c r="D13" s="404"/>
      <c r="E13" s="435"/>
      <c r="F13" s="60"/>
      <c r="G13" s="60"/>
    </row>
    <row r="14" spans="1:13" s="53" customFormat="1" ht="15" customHeight="1">
      <c r="A14" s="440" t="s">
        <v>412</v>
      </c>
      <c r="B14" s="440"/>
      <c r="C14" s="440"/>
      <c r="D14" s="440"/>
      <c r="E14" s="434"/>
      <c r="F14" s="60"/>
      <c r="G14" s="60"/>
    </row>
    <row r="15" spans="1:13" s="53" customFormat="1" ht="15" customHeight="1">
      <c r="A15" s="440"/>
      <c r="B15" s="440"/>
      <c r="C15" s="440"/>
      <c r="D15" s="440"/>
      <c r="E15" s="436"/>
      <c r="F15" s="60"/>
      <c r="G15" s="60"/>
    </row>
    <row r="16" spans="1:13" s="53" customFormat="1" ht="15" customHeight="1">
      <c r="A16" s="57"/>
      <c r="B16" s="404"/>
      <c r="C16" s="404"/>
      <c r="D16" s="404"/>
      <c r="E16" s="436"/>
      <c r="F16" s="60"/>
      <c r="G16" s="60"/>
    </row>
    <row r="17" spans="1:14" s="53" customFormat="1" ht="15" customHeight="1">
      <c r="A17" s="281"/>
      <c r="B17" s="281"/>
      <c r="C17" s="281"/>
      <c r="D17" s="281"/>
      <c r="E17" s="281"/>
      <c r="F17" s="60"/>
      <c r="G17" s="60"/>
    </row>
    <row r="18" spans="1:14" s="62" customFormat="1" ht="15" customHeight="1">
      <c r="A18" s="287" t="s">
        <v>344</v>
      </c>
      <c r="B18" s="287"/>
      <c r="C18" s="287"/>
      <c r="D18" s="288"/>
      <c r="E18" s="61">
        <f>SUM(E10,E12)</f>
        <v>3046609</v>
      </c>
    </row>
    <row r="19" spans="1:14" s="50" customFormat="1" ht="8.25" customHeight="1">
      <c r="A19" s="289"/>
      <c r="B19" s="289"/>
      <c r="C19" s="289"/>
      <c r="D19" s="289"/>
      <c r="E19" s="289"/>
    </row>
    <row r="20" spans="1:14" s="53" customFormat="1" ht="15.75" customHeight="1">
      <c r="A20" s="289"/>
      <c r="B20" s="289"/>
      <c r="C20" s="289"/>
      <c r="D20" s="289"/>
      <c r="E20" s="289"/>
      <c r="F20" s="63"/>
      <c r="G20" s="63"/>
      <c r="H20" s="43"/>
      <c r="I20" s="63"/>
      <c r="J20" s="63"/>
      <c r="K20" s="63"/>
      <c r="L20" s="63"/>
      <c r="M20" s="63"/>
    </row>
    <row r="21" spans="1:14" ht="15" customHeight="1">
      <c r="A21" s="418" t="s">
        <v>392</v>
      </c>
      <c r="B21" s="420"/>
      <c r="C21" s="420"/>
      <c r="D21" s="64"/>
      <c r="E21" s="54"/>
      <c r="F21" s="54"/>
      <c r="H21" s="53"/>
      <c r="I21" s="54"/>
      <c r="J21" s="54"/>
      <c r="K21" s="54"/>
      <c r="L21" s="54"/>
      <c r="N21" s="54"/>
    </row>
    <row r="22" spans="1:14" s="53" customFormat="1" ht="13.5" customHeight="1">
      <c r="A22" s="76"/>
      <c r="B22" s="76"/>
      <c r="C22" s="76"/>
      <c r="D22" s="76"/>
      <c r="E22" s="76"/>
      <c r="F22" s="65"/>
      <c r="G22" s="65"/>
      <c r="I22" s="64"/>
      <c r="J22" s="64"/>
    </row>
    <row r="23" spans="1:14" ht="15" customHeight="1">
      <c r="A23" s="252"/>
      <c r="B23" s="64" t="s">
        <v>345</v>
      </c>
      <c r="C23" s="64"/>
      <c r="D23" s="66"/>
      <c r="E23" s="399">
        <f>'Part II Expenditures'!I71</f>
        <v>3046609</v>
      </c>
      <c r="F23" s="67"/>
      <c r="G23" s="67"/>
      <c r="H23" s="53"/>
      <c r="I23" s="68"/>
      <c r="J23" s="64"/>
      <c r="K23" s="53"/>
      <c r="L23" s="53"/>
      <c r="M23" s="53"/>
      <c r="N23" s="53"/>
    </row>
    <row r="24" spans="1:14" ht="15" customHeight="1">
      <c r="A24" s="252"/>
      <c r="B24" s="281" t="s">
        <v>281</v>
      </c>
      <c r="C24" s="254"/>
      <c r="D24" s="255"/>
      <c r="E24" s="398">
        <f>SUM('Part III District Match'!M104)</f>
        <v>5891236</v>
      </c>
      <c r="F24" s="69"/>
      <c r="G24" s="69"/>
      <c r="H24" s="54"/>
      <c r="I24" s="64"/>
      <c r="J24" s="64"/>
      <c r="K24" s="53"/>
      <c r="L24" s="53"/>
      <c r="M24" s="53"/>
      <c r="N24" s="53"/>
    </row>
    <row r="25" spans="1:14" ht="15" customHeight="1">
      <c r="A25" s="251"/>
      <c r="B25" s="284"/>
      <c r="C25" s="285" t="s">
        <v>393</v>
      </c>
      <c r="D25" s="70">
        <f>ROUND((E23*1),0)</f>
        <v>3046609</v>
      </c>
      <c r="E25" s="250"/>
      <c r="F25" s="64"/>
      <c r="G25" s="64"/>
      <c r="I25" s="64"/>
      <c r="J25" s="71"/>
      <c r="K25" s="71"/>
      <c r="L25" s="72"/>
    </row>
    <row r="26" spans="1:14" ht="15" customHeight="1">
      <c r="A26" s="139"/>
      <c r="B26" s="139"/>
      <c r="C26" s="139"/>
      <c r="D26" s="139"/>
      <c r="E26" s="139"/>
      <c r="F26" s="73"/>
      <c r="G26" s="73"/>
      <c r="H26" s="53"/>
      <c r="I26" s="64"/>
      <c r="J26" s="64"/>
      <c r="K26" s="53"/>
      <c r="L26" s="53"/>
      <c r="M26" s="53"/>
      <c r="N26" s="53"/>
    </row>
    <row r="27" spans="1:14" ht="25.5" customHeight="1">
      <c r="A27" s="54" t="s">
        <v>365</v>
      </c>
      <c r="B27" s="76"/>
      <c r="C27" s="76"/>
      <c r="E27" s="253">
        <f>SUM(E23:E24)</f>
        <v>8937845</v>
      </c>
      <c r="F27" s="74"/>
      <c r="G27" s="74"/>
      <c r="H27" s="55"/>
      <c r="I27" s="55"/>
      <c r="J27" s="55"/>
      <c r="K27" s="53"/>
      <c r="L27" s="53"/>
      <c r="M27" s="53"/>
      <c r="N27" s="53"/>
    </row>
    <row r="28" spans="1:14" ht="7.5" customHeight="1">
      <c r="A28" s="139"/>
      <c r="B28" s="139"/>
      <c r="C28" s="139"/>
      <c r="D28" s="139"/>
      <c r="E28" s="139"/>
      <c r="F28" s="47"/>
      <c r="G28" s="47"/>
      <c r="I28" s="55"/>
      <c r="J28" s="55"/>
      <c r="K28" s="55"/>
      <c r="L28" s="75"/>
      <c r="M28" s="75"/>
      <c r="N28" s="75"/>
    </row>
    <row r="29" spans="1:14" ht="10.5" customHeight="1">
      <c r="A29" s="139"/>
      <c r="B29" s="139"/>
      <c r="C29" s="139"/>
      <c r="D29" s="139"/>
      <c r="E29" s="139"/>
      <c r="F29" s="47"/>
      <c r="G29" s="47"/>
      <c r="I29" s="55"/>
      <c r="J29" s="55"/>
      <c r="K29" s="55"/>
      <c r="L29" s="75"/>
      <c r="M29" s="75"/>
      <c r="N29" s="75"/>
    </row>
    <row r="30" spans="1:14">
      <c r="A30" s="139"/>
      <c r="B30" s="139"/>
      <c r="C30" s="139"/>
      <c r="D30" s="139"/>
      <c r="E30" s="139"/>
    </row>
    <row r="31" spans="1:14" ht="25.5" customHeight="1">
      <c r="A31" s="421" t="s">
        <v>394</v>
      </c>
      <c r="B31" s="250"/>
      <c r="C31" s="250"/>
      <c r="D31" s="250"/>
      <c r="E31" s="61">
        <f>SUM(E18-E23)</f>
        <v>0</v>
      </c>
    </row>
    <row r="32" spans="1:14">
      <c r="A32" s="131"/>
      <c r="B32" s="131"/>
      <c r="C32" s="131"/>
      <c r="D32" s="131"/>
      <c r="E32" s="131"/>
    </row>
    <row r="33" spans="1:9">
      <c r="A33" s="131"/>
      <c r="B33" s="131"/>
      <c r="C33" s="131"/>
      <c r="D33" s="131"/>
      <c r="E33" s="131"/>
      <c r="H33" s="77"/>
    </row>
    <row r="34" spans="1:9">
      <c r="B34" s="262"/>
      <c r="C34" s="264" t="s">
        <v>413</v>
      </c>
      <c r="D34" s="262"/>
      <c r="E34" s="262"/>
      <c r="F34" s="78"/>
      <c r="G34" s="78"/>
      <c r="I34" s="77"/>
    </row>
    <row r="35" spans="1:9">
      <c r="B35" s="262"/>
      <c r="C35" s="307" t="s">
        <v>264</v>
      </c>
      <c r="D35" s="262"/>
      <c r="E35" s="262"/>
      <c r="F35" s="78"/>
      <c r="G35" s="78"/>
      <c r="I35" s="77"/>
    </row>
    <row r="36" spans="1:9">
      <c r="B36" s="262"/>
      <c r="C36" s="264" t="s">
        <v>357</v>
      </c>
      <c r="D36" s="262"/>
      <c r="E36" s="262"/>
      <c r="F36" s="78"/>
      <c r="G36" s="78"/>
      <c r="I36" s="77"/>
    </row>
    <row r="37" spans="1:9">
      <c r="A37" s="131"/>
      <c r="B37" s="131"/>
      <c r="C37" s="131"/>
      <c r="D37" s="131"/>
      <c r="E37" s="131"/>
      <c r="F37" s="78"/>
      <c r="G37" s="78"/>
      <c r="I37" s="77"/>
    </row>
    <row r="38" spans="1:9">
      <c r="A38" s="131"/>
      <c r="B38" s="131"/>
      <c r="C38" s="131"/>
      <c r="D38" s="131"/>
      <c r="E38" s="131"/>
      <c r="F38" s="78"/>
      <c r="G38" s="78"/>
      <c r="I38" s="77"/>
    </row>
    <row r="39" spans="1:9">
      <c r="A39" s="400" t="s">
        <v>258</v>
      </c>
      <c r="B39" s="263"/>
      <c r="C39" s="263"/>
      <c r="D39" s="263"/>
      <c r="E39" s="263"/>
    </row>
    <row r="40" spans="1:9">
      <c r="A40" s="79" t="s">
        <v>395</v>
      </c>
      <c r="B40" s="422" t="s">
        <v>404</v>
      </c>
      <c r="C40" s="422"/>
      <c r="D40" s="265"/>
      <c r="E40" s="265"/>
      <c r="F40" s="80"/>
      <c r="G40" s="80"/>
    </row>
    <row r="41" spans="1:9">
      <c r="A41" s="79" t="s">
        <v>396</v>
      </c>
      <c r="B41" s="422" t="s">
        <v>405</v>
      </c>
      <c r="C41" s="423"/>
      <c r="D41" s="167"/>
      <c r="E41" s="167"/>
      <c r="F41" s="80"/>
      <c r="G41" s="80"/>
    </row>
    <row r="42" spans="1:9" s="173" customFormat="1">
      <c r="A42" s="79"/>
      <c r="B42" s="422" t="s">
        <v>290</v>
      </c>
      <c r="C42" s="423"/>
      <c r="D42" s="167"/>
      <c r="E42" s="167"/>
      <c r="F42" s="80"/>
      <c r="G42" s="80"/>
    </row>
    <row r="43" spans="1:9">
      <c r="A43" s="79"/>
      <c r="B43" s="422"/>
      <c r="C43" s="424"/>
      <c r="D43" s="405"/>
      <c r="E43" s="405"/>
      <c r="F43" s="406"/>
      <c r="G43" s="80"/>
    </row>
    <row r="44" spans="1:9">
      <c r="A44" s="79" t="s">
        <v>397</v>
      </c>
      <c r="B44" s="422" t="s">
        <v>366</v>
      </c>
      <c r="C44" s="422"/>
      <c r="D44" s="265"/>
      <c r="E44" s="265"/>
      <c r="F44" s="80"/>
      <c r="G44" s="80"/>
    </row>
    <row r="45" spans="1:9">
      <c r="A45" s="81" t="s">
        <v>398</v>
      </c>
      <c r="B45" s="425" t="s">
        <v>367</v>
      </c>
      <c r="C45" s="425"/>
      <c r="D45" s="266"/>
      <c r="E45" s="266"/>
      <c r="F45" s="83"/>
      <c r="G45" s="83"/>
    </row>
    <row r="46" spans="1:9">
      <c r="A46" s="81" t="s">
        <v>399</v>
      </c>
      <c r="B46" s="425" t="s">
        <v>368</v>
      </c>
      <c r="C46" s="425"/>
      <c r="D46" s="266"/>
      <c r="E46" s="266"/>
      <c r="F46" s="83"/>
      <c r="G46" s="83"/>
    </row>
    <row r="47" spans="1:9">
      <c r="A47" s="81" t="s">
        <v>400</v>
      </c>
      <c r="B47" s="425" t="s">
        <v>406</v>
      </c>
      <c r="C47" s="425"/>
      <c r="D47" s="266"/>
      <c r="E47" s="266"/>
      <c r="F47" s="83"/>
      <c r="G47" s="83"/>
    </row>
    <row r="48" spans="1:9">
      <c r="A48" s="81" t="s">
        <v>401</v>
      </c>
      <c r="B48" s="425" t="s">
        <v>369</v>
      </c>
      <c r="C48" s="425"/>
      <c r="D48" s="266"/>
      <c r="E48" s="266"/>
      <c r="F48" s="83"/>
      <c r="G48" s="83"/>
    </row>
    <row r="49" spans="1:7" s="173" customFormat="1">
      <c r="A49" s="81"/>
      <c r="B49" s="425" t="s">
        <v>381</v>
      </c>
      <c r="C49" s="425"/>
      <c r="D49" s="266"/>
      <c r="E49" s="266"/>
      <c r="F49" s="83"/>
      <c r="G49" s="83"/>
    </row>
    <row r="50" spans="1:7">
      <c r="A50" s="84" t="s">
        <v>402</v>
      </c>
      <c r="B50" s="425" t="s">
        <v>407</v>
      </c>
      <c r="C50" s="425"/>
      <c r="D50" s="266"/>
      <c r="E50" s="266"/>
      <c r="F50" s="83"/>
      <c r="G50" s="83"/>
    </row>
    <row r="51" spans="1:7" s="173" customFormat="1">
      <c r="A51" s="84"/>
      <c r="B51" s="425" t="s">
        <v>370</v>
      </c>
      <c r="C51" s="425"/>
      <c r="D51" s="266"/>
      <c r="E51" s="266"/>
      <c r="F51" s="83"/>
      <c r="G51" s="83"/>
    </row>
    <row r="52" spans="1:7" ht="15.75" customHeight="1">
      <c r="A52" s="84"/>
      <c r="B52" s="427">
        <v>0</v>
      </c>
      <c r="C52" s="425" t="s">
        <v>403</v>
      </c>
      <c r="D52" s="266"/>
      <c r="E52" s="266"/>
      <c r="F52" s="83"/>
      <c r="G52" s="82"/>
    </row>
    <row r="53" spans="1:7" s="173" customFormat="1">
      <c r="A53" s="84"/>
      <c r="B53" s="427"/>
      <c r="C53" s="426" t="s">
        <v>371</v>
      </c>
      <c r="D53" s="175"/>
      <c r="E53" s="175"/>
      <c r="F53" s="83"/>
      <c r="G53" s="175"/>
    </row>
    <row r="54" spans="1:7" s="173" customFormat="1" ht="15.75" customHeight="1">
      <c r="A54" s="84"/>
      <c r="B54" s="428" t="s">
        <v>217</v>
      </c>
      <c r="C54" s="269" t="s">
        <v>339</v>
      </c>
      <c r="D54" s="269"/>
      <c r="E54" s="269"/>
      <c r="F54" s="83"/>
      <c r="G54" s="175"/>
    </row>
    <row r="55" spans="1:7" ht="15.75" customHeight="1">
      <c r="A55" s="85"/>
      <c r="B55" s="428"/>
      <c r="C55" s="269" t="s">
        <v>291</v>
      </c>
      <c r="D55" s="269"/>
      <c r="E55" s="269"/>
      <c r="F55" s="83"/>
      <c r="G55" s="83"/>
    </row>
    <row r="56" spans="1:7" s="173" customFormat="1">
      <c r="A56" s="174"/>
      <c r="B56" s="428"/>
      <c r="C56" s="268" t="s">
        <v>292</v>
      </c>
      <c r="D56" s="176"/>
      <c r="E56" s="176"/>
      <c r="F56" s="83"/>
      <c r="G56" s="83"/>
    </row>
    <row r="57" spans="1:7" s="173" customFormat="1">
      <c r="A57" s="174"/>
      <c r="B57" s="428" t="s">
        <v>218</v>
      </c>
      <c r="C57" s="267" t="s">
        <v>358</v>
      </c>
      <c r="D57" s="175"/>
      <c r="E57" s="175"/>
      <c r="F57" s="83"/>
      <c r="G57" s="83"/>
    </row>
    <row r="58" spans="1:7" s="173" customFormat="1">
      <c r="A58" s="174"/>
      <c r="B58" s="429"/>
      <c r="C58" s="173" t="s">
        <v>372</v>
      </c>
      <c r="D58" s="43"/>
      <c r="E58" s="43"/>
      <c r="F58" s="83"/>
      <c r="G58" s="83"/>
    </row>
    <row r="59" spans="1:7" s="173" customFormat="1" ht="15.75" customHeight="1">
      <c r="A59" s="174"/>
      <c r="B59" s="429"/>
      <c r="C59" s="49" t="s">
        <v>359</v>
      </c>
      <c r="D59" s="43"/>
      <c r="E59" s="43"/>
      <c r="F59" s="83"/>
      <c r="G59" s="83"/>
    </row>
    <row r="60" spans="1:7">
      <c r="F60" s="83"/>
      <c r="G60" s="83"/>
    </row>
  </sheetData>
  <sheetProtection insertRows="0" selectLockedCells="1"/>
  <mergeCells count="1">
    <mergeCell ref="A14:D15"/>
  </mergeCells>
  <phoneticPr fontId="0" type="noConversion"/>
  <dataValidations count="5">
    <dataValidation type="whole" operator="greaterThanOrEqual" allowBlank="1" showInputMessage="1" showErrorMessage="1" errorTitle="Please enter whole numbers only" error="Please enter whole numbers only" sqref="E10">
      <formula1>0</formula1>
    </dataValidation>
    <dataValidation type="whole" operator="greaterThanOrEqual" allowBlank="1" showInputMessage="1" showErrorMessage="1" errorTitle="Please enter whole numbers only." error="Please enter whole numbers only." sqref="E13">
      <formula1>-1000000</formula1>
    </dataValidation>
    <dataValidation type="whole" operator="lessThanOrEqual" allowBlank="1" showInputMessage="1" showErrorMessage="1" errorTitle="Please enter whole numbers only." error="Please enter whole numbers only." sqref="E15:E16">
      <formula1>0</formula1>
    </dataValidation>
    <dataValidation type="whole" operator="lessThanOrEqual" allowBlank="1" showInputMessage="1" showErrorMessage="1" errorTitle="Please enter negative numbers" error="Please enter negative whole numbers only." sqref="E14">
      <formula1>0</formula1>
    </dataValidation>
    <dataValidation type="whole" operator="greaterThanOrEqual" allowBlank="1" showInputMessage="1" showErrorMessage="1" errorTitle="Please enter whole numbers only." error="Please enter whole numbers only." sqref="E12">
      <formula1>-5000000</formula1>
    </dataValidation>
  </dataValidations>
  <printOptions horizontalCentered="1"/>
  <pageMargins left="0.25" right="0.20208333333333334" top="0.75" bottom="0.75" header="0.3" footer="0.3"/>
  <headerFooter>
    <oddFooter>&amp;L&amp;"Calibri,Regular"&amp;12&amp;K01+000Credit SSSP 2015-16 Year-End Expenditures Report (1/10/17)&amp;R&amp;"-,Regular"&amp;12Page &amp;P of &amp;N</oddFooter>
  </headerFooter>
  <rowBreaks count="1" manualBreakCount="1">
    <brk id="3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J107"/>
  <sheetViews>
    <sheetView showGridLines="0" workbookViewId="0">
      <selection activeCell="H18" sqref="H18"/>
    </sheetView>
  </sheetViews>
  <sheetFormatPr baseColWidth="10" defaultColWidth="2.6640625" defaultRowHeight="14" x14ac:dyDescent="0"/>
  <cols>
    <col min="1" max="1" width="11.1640625" style="41" customWidth="1"/>
    <col min="2" max="2" width="40" style="41" customWidth="1"/>
    <col min="3" max="3" width="10.5" style="41" customWidth="1"/>
    <col min="4" max="4" width="11.1640625" style="41" customWidth="1"/>
    <col min="5" max="5" width="13.83203125" style="41" customWidth="1"/>
    <col min="6" max="6" width="14.33203125" style="41" customWidth="1"/>
    <col min="7" max="7" width="16.5" style="41" customWidth="1"/>
    <col min="8" max="8" width="14.33203125" style="41" customWidth="1"/>
    <col min="9" max="9" width="16.33203125" style="41" customWidth="1"/>
    <col min="10" max="10" width="14.33203125" style="41" customWidth="1"/>
    <col min="11" max="16384" width="2.6640625" style="41"/>
  </cols>
  <sheetData>
    <row r="1" spans="1:10" s="87" customFormat="1" ht="15">
      <c r="B1" s="243" t="str">
        <f>'Part I Funding'!A1</f>
        <v>2015-16</v>
      </c>
      <c r="C1" s="245"/>
      <c r="D1" s="86"/>
      <c r="E1" s="86"/>
      <c r="I1" s="88"/>
      <c r="J1" s="89"/>
    </row>
    <row r="2" spans="1:10" ht="15">
      <c r="B2" s="261" t="str">
        <f>'Part I Funding'!A2</f>
        <v>Foothill-DeAnza CCD</v>
      </c>
      <c r="C2" s="256"/>
      <c r="D2" s="90"/>
      <c r="E2" s="90"/>
      <c r="I2" s="88"/>
      <c r="J2" s="91"/>
    </row>
    <row r="3" spans="1:10" ht="15">
      <c r="B3" s="260" t="str">
        <f>'Part I Funding'!A3</f>
        <v>De Anza College</v>
      </c>
      <c r="C3" s="257"/>
      <c r="E3" s="92"/>
      <c r="F3" s="92"/>
      <c r="G3" s="92"/>
      <c r="J3" s="93"/>
    </row>
    <row r="4" spans="1:10" ht="15">
      <c r="B4" s="258" t="str">
        <f>'Part I Funding'!A4</f>
        <v>CREDIT</v>
      </c>
      <c r="C4" s="259"/>
      <c r="D4" s="92"/>
      <c r="E4" s="92"/>
      <c r="F4" s="92"/>
      <c r="G4" s="92"/>
      <c r="H4" s="94"/>
      <c r="I4" s="94"/>
      <c r="J4" s="95"/>
    </row>
    <row r="5" spans="1:10" ht="7.5" customHeight="1">
      <c r="A5" s="86"/>
      <c r="B5" s="96"/>
      <c r="C5" s="92"/>
      <c r="D5" s="92"/>
      <c r="E5" s="92"/>
      <c r="F5" s="92"/>
      <c r="G5" s="92"/>
      <c r="H5" s="94"/>
      <c r="I5" s="94"/>
      <c r="J5" s="95"/>
    </row>
    <row r="6" spans="1:10" ht="15">
      <c r="B6" s="138" t="s">
        <v>346</v>
      </c>
      <c r="C6" s="92"/>
      <c r="D6" s="92"/>
      <c r="E6" s="92"/>
      <c r="F6" s="92"/>
      <c r="G6" s="92"/>
      <c r="H6" s="94"/>
      <c r="I6" s="94"/>
      <c r="J6" s="95"/>
    </row>
    <row r="7" spans="1:10" ht="15">
      <c r="B7" s="138" t="s">
        <v>347</v>
      </c>
      <c r="C7" s="92"/>
      <c r="D7" s="92"/>
      <c r="E7" s="92"/>
      <c r="F7" s="92"/>
      <c r="G7" s="92"/>
      <c r="H7" s="94"/>
      <c r="I7" s="94"/>
      <c r="J7" s="95"/>
    </row>
    <row r="8" spans="1:10" ht="15.75" customHeight="1">
      <c r="A8" s="97"/>
      <c r="B8" s="173" t="s">
        <v>373</v>
      </c>
      <c r="C8" s="92"/>
      <c r="D8" s="92"/>
      <c r="E8" s="92"/>
      <c r="F8" s="92"/>
      <c r="G8" s="92"/>
      <c r="H8" s="94"/>
      <c r="I8" s="94"/>
      <c r="J8" s="95"/>
    </row>
    <row r="9" spans="1:10" ht="15.75" customHeight="1">
      <c r="A9" s="97"/>
      <c r="B9" s="173" t="s">
        <v>382</v>
      </c>
      <c r="C9" s="92"/>
      <c r="D9" s="92"/>
      <c r="E9" s="92"/>
      <c r="F9" s="92"/>
      <c r="G9" s="92"/>
      <c r="H9" s="94"/>
      <c r="I9" s="94"/>
      <c r="J9" s="156"/>
    </row>
    <row r="10" spans="1:10" s="104" customFormat="1" ht="96" customHeight="1">
      <c r="A10" s="301" t="s">
        <v>360</v>
      </c>
      <c r="B10" s="184" t="s">
        <v>1</v>
      </c>
      <c r="C10" s="304" t="s">
        <v>206</v>
      </c>
      <c r="D10" s="140" t="s">
        <v>12</v>
      </c>
      <c r="E10" s="140" t="s">
        <v>11</v>
      </c>
      <c r="F10" s="140" t="s">
        <v>269</v>
      </c>
      <c r="G10" s="140" t="s">
        <v>266</v>
      </c>
      <c r="H10" s="145" t="s">
        <v>282</v>
      </c>
      <c r="I10" s="301" t="s">
        <v>0</v>
      </c>
    </row>
    <row r="11" spans="1:10" s="42" customFormat="1" ht="31.5" customHeight="1">
      <c r="A11" s="178">
        <v>1000</v>
      </c>
      <c r="B11" s="181" t="s">
        <v>9</v>
      </c>
      <c r="C11" s="304"/>
      <c r="D11" s="103"/>
      <c r="E11" s="103"/>
      <c r="F11" s="103"/>
      <c r="G11" s="103"/>
      <c r="H11" s="103"/>
      <c r="I11" s="103"/>
    </row>
    <row r="12" spans="1:10" s="42" customFormat="1" ht="15.75" customHeight="1">
      <c r="A12" s="308">
        <v>1260</v>
      </c>
      <c r="B12" s="109" t="s">
        <v>416</v>
      </c>
      <c r="C12" s="105">
        <v>9.76</v>
      </c>
      <c r="D12" s="158">
        <v>190001</v>
      </c>
      <c r="E12" s="158">
        <v>0</v>
      </c>
      <c r="F12" s="158">
        <v>570004</v>
      </c>
      <c r="G12" s="158">
        <v>190001</v>
      </c>
      <c r="H12" s="158">
        <v>0</v>
      </c>
      <c r="I12" s="159">
        <f t="shared" ref="I12:I14" si="0">ROUND(SUM(D12:H12),0)</f>
        <v>950006</v>
      </c>
    </row>
    <row r="13" spans="1:10" s="42" customFormat="1" ht="15.75" customHeight="1">
      <c r="A13" s="308">
        <v>1430</v>
      </c>
      <c r="B13" s="109" t="s">
        <v>417</v>
      </c>
      <c r="C13" s="105">
        <v>6.26</v>
      </c>
      <c r="D13" s="158">
        <v>43332</v>
      </c>
      <c r="E13" s="158">
        <v>0</v>
      </c>
      <c r="F13" s="158">
        <v>303327</v>
      </c>
      <c r="G13" s="158">
        <v>86665</v>
      </c>
      <c r="H13" s="158">
        <v>0</v>
      </c>
      <c r="I13" s="159">
        <f t="shared" si="0"/>
        <v>433324</v>
      </c>
    </row>
    <row r="14" spans="1:10" s="42" customFormat="1" ht="15.75" customHeight="1">
      <c r="A14" s="308"/>
      <c r="B14" s="109"/>
      <c r="C14" s="105"/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9">
        <f t="shared" si="0"/>
        <v>0</v>
      </c>
    </row>
    <row r="15" spans="1:10" s="42" customFormat="1" ht="21.75" customHeight="1">
      <c r="A15" s="310"/>
      <c r="B15" s="111"/>
      <c r="C15" s="107" t="s">
        <v>8</v>
      </c>
      <c r="D15" s="157">
        <f t="shared" ref="D15:I15" si="1">ROUND(SUM(D12:D14),0)</f>
        <v>233333</v>
      </c>
      <c r="E15" s="157">
        <f t="shared" si="1"/>
        <v>0</v>
      </c>
      <c r="F15" s="157">
        <f t="shared" si="1"/>
        <v>873331</v>
      </c>
      <c r="G15" s="157">
        <f t="shared" si="1"/>
        <v>276666</v>
      </c>
      <c r="H15" s="157">
        <f t="shared" si="1"/>
        <v>0</v>
      </c>
      <c r="I15" s="162">
        <f t="shared" si="1"/>
        <v>1383330</v>
      </c>
    </row>
    <row r="16" spans="1:10" s="104" customFormat="1" ht="96" customHeight="1">
      <c r="A16" s="301" t="s">
        <v>360</v>
      </c>
      <c r="B16" s="184" t="s">
        <v>1</v>
      </c>
      <c r="C16" s="309" t="s">
        <v>206</v>
      </c>
      <c r="D16" s="140" t="s">
        <v>12</v>
      </c>
      <c r="E16" s="140" t="s">
        <v>11</v>
      </c>
      <c r="F16" s="140" t="s">
        <v>269</v>
      </c>
      <c r="G16" s="140" t="s">
        <v>266</v>
      </c>
      <c r="H16" s="145" t="s">
        <v>282</v>
      </c>
      <c r="I16" s="301" t="s">
        <v>0</v>
      </c>
    </row>
    <row r="17" spans="1:9" s="42" customFormat="1" ht="32.25" customHeight="1">
      <c r="A17" s="178">
        <v>2000</v>
      </c>
      <c r="B17" s="101" t="s">
        <v>10</v>
      </c>
      <c r="C17" s="303"/>
      <c r="D17" s="165"/>
      <c r="E17" s="165"/>
      <c r="F17" s="165"/>
      <c r="G17" s="165"/>
      <c r="H17" s="165"/>
      <c r="I17" s="165"/>
    </row>
    <row r="18" spans="1:9" s="42" customFormat="1" ht="15.75" customHeight="1">
      <c r="A18" s="308">
        <v>2170</v>
      </c>
      <c r="B18" s="186" t="s">
        <v>418</v>
      </c>
      <c r="C18" s="108">
        <v>7.12</v>
      </c>
      <c r="D18" s="158">
        <v>47849</v>
      </c>
      <c r="E18" s="158">
        <v>0</v>
      </c>
      <c r="F18" s="158">
        <f>143548+47849+143548</f>
        <v>334945</v>
      </c>
      <c r="G18" s="158">
        <v>95699</v>
      </c>
      <c r="H18" s="158">
        <v>0</v>
      </c>
      <c r="I18" s="159">
        <f t="shared" ref="I18:I27" si="2">ROUND(SUM(D18:H18),0)</f>
        <v>478493</v>
      </c>
    </row>
    <row r="19" spans="1:9" s="42" customFormat="1" ht="15.75" customHeight="1">
      <c r="A19" s="308">
        <v>2170</v>
      </c>
      <c r="B19" s="186" t="s">
        <v>419</v>
      </c>
      <c r="C19" s="108">
        <v>1.1399999999999999</v>
      </c>
      <c r="D19" s="158">
        <v>7215</v>
      </c>
      <c r="E19" s="158">
        <v>7215</v>
      </c>
      <c r="F19" s="158">
        <v>21644</v>
      </c>
      <c r="G19" s="158">
        <v>14429</v>
      </c>
      <c r="H19" s="158">
        <v>21644</v>
      </c>
      <c r="I19" s="159">
        <f t="shared" si="2"/>
        <v>72147</v>
      </c>
    </row>
    <row r="20" spans="1:9" s="42" customFormat="1" ht="15.75" customHeight="1">
      <c r="A20" s="308">
        <v>2170</v>
      </c>
      <c r="B20" s="186" t="s">
        <v>420</v>
      </c>
      <c r="C20" s="108">
        <v>0.26</v>
      </c>
      <c r="D20" s="158">
        <v>2555</v>
      </c>
      <c r="E20" s="158">
        <v>2555</v>
      </c>
      <c r="F20" s="158">
        <v>7665</v>
      </c>
      <c r="G20" s="158">
        <v>5110</v>
      </c>
      <c r="H20" s="158">
        <v>7665</v>
      </c>
      <c r="I20" s="159">
        <f t="shared" ref="I20:I21" si="3">ROUND(SUM(D20:H20),0)</f>
        <v>25550</v>
      </c>
    </row>
    <row r="21" spans="1:9" s="42" customFormat="1" ht="15.75" customHeight="1">
      <c r="A21" s="308">
        <v>2170</v>
      </c>
      <c r="B21" s="186" t="s">
        <v>421</v>
      </c>
      <c r="C21" s="108">
        <v>2.12</v>
      </c>
      <c r="D21" s="158">
        <v>14635</v>
      </c>
      <c r="E21" s="158">
        <v>0</v>
      </c>
      <c r="F21" s="158">
        <f>43905+14635</f>
        <v>58540</v>
      </c>
      <c r="G21" s="158">
        <v>29270</v>
      </c>
      <c r="H21" s="158">
        <v>43905</v>
      </c>
      <c r="I21" s="159">
        <f t="shared" si="3"/>
        <v>146350</v>
      </c>
    </row>
    <row r="22" spans="1:9" s="42" customFormat="1" ht="15.75" customHeight="1">
      <c r="A22" s="308">
        <v>2170</v>
      </c>
      <c r="B22" s="109" t="s">
        <v>422</v>
      </c>
      <c r="C22" s="108">
        <v>0.56000000000000005</v>
      </c>
      <c r="D22" s="158">
        <v>2727</v>
      </c>
      <c r="E22" s="158">
        <v>2727</v>
      </c>
      <c r="F22" s="158">
        <v>8182</v>
      </c>
      <c r="G22" s="158">
        <v>5455</v>
      </c>
      <c r="H22" s="158">
        <v>8182</v>
      </c>
      <c r="I22" s="159">
        <f>ROUND(SUM(D22:H22),0)</f>
        <v>27273</v>
      </c>
    </row>
    <row r="23" spans="1:9" s="42" customFormat="1" ht="15.75" customHeight="1">
      <c r="A23" s="308">
        <v>2170</v>
      </c>
      <c r="B23" s="109" t="s">
        <v>423</v>
      </c>
      <c r="C23" s="108">
        <v>0.8</v>
      </c>
      <c r="D23" s="158">
        <v>4893</v>
      </c>
      <c r="E23" s="158">
        <v>4893</v>
      </c>
      <c r="F23" s="158">
        <v>14680</v>
      </c>
      <c r="G23" s="158">
        <v>9787</v>
      </c>
      <c r="H23" s="158">
        <v>14680</v>
      </c>
      <c r="I23" s="159">
        <f>ROUND(SUM(D23:H23),0)</f>
        <v>48933</v>
      </c>
    </row>
    <row r="24" spans="1:9" s="42" customFormat="1" ht="15.75" customHeight="1">
      <c r="A24" s="308">
        <v>2310</v>
      </c>
      <c r="B24" s="109" t="s">
        <v>424</v>
      </c>
      <c r="C24" s="108">
        <v>0.28999999999999998</v>
      </c>
      <c r="D24" s="158">
        <v>718</v>
      </c>
      <c r="E24" s="158">
        <v>0</v>
      </c>
      <c r="F24" s="158">
        <v>1435</v>
      </c>
      <c r="G24" s="158">
        <v>5023</v>
      </c>
      <c r="H24" s="158">
        <v>0</v>
      </c>
      <c r="I24" s="159">
        <f t="shared" si="2"/>
        <v>7176</v>
      </c>
    </row>
    <row r="25" spans="1:9" s="42" customFormat="1" ht="15.75" customHeight="1">
      <c r="A25" s="308">
        <v>2350</v>
      </c>
      <c r="B25" s="186" t="s">
        <v>425</v>
      </c>
      <c r="C25" s="108">
        <v>1.02</v>
      </c>
      <c r="D25" s="158">
        <v>5123</v>
      </c>
      <c r="E25" s="158">
        <v>2562</v>
      </c>
      <c r="F25" s="158">
        <v>15369</v>
      </c>
      <c r="G25" s="158">
        <v>2562</v>
      </c>
      <c r="H25" s="158">
        <v>0</v>
      </c>
      <c r="I25" s="159">
        <f t="shared" ref="I25:I26" si="4">ROUND(SUM(D25:H25),0)</f>
        <v>25616</v>
      </c>
    </row>
    <row r="26" spans="1:9" s="42" customFormat="1" ht="15.75" customHeight="1">
      <c r="A26" s="308">
        <v>2360</v>
      </c>
      <c r="B26" s="186" t="s">
        <v>426</v>
      </c>
      <c r="C26" s="108">
        <v>0.1</v>
      </c>
      <c r="D26" s="158">
        <v>1267</v>
      </c>
      <c r="E26" s="158">
        <v>0</v>
      </c>
      <c r="F26" s="158">
        <v>3802</v>
      </c>
      <c r="G26" s="158">
        <v>1267</v>
      </c>
      <c r="H26" s="158">
        <v>0</v>
      </c>
      <c r="I26" s="159">
        <f t="shared" si="4"/>
        <v>6336</v>
      </c>
    </row>
    <row r="27" spans="1:9" s="42" customFormat="1" ht="15.75" customHeight="1">
      <c r="A27" s="308"/>
      <c r="B27" s="109"/>
      <c r="C27" s="110"/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9">
        <f t="shared" si="2"/>
        <v>0</v>
      </c>
    </row>
    <row r="28" spans="1:9" s="117" customFormat="1" ht="21.75" customHeight="1">
      <c r="A28" s="310"/>
      <c r="B28" s="111"/>
      <c r="C28" s="107" t="s">
        <v>8</v>
      </c>
      <c r="D28" s="160">
        <f t="shared" ref="D28:I28" si="5">ROUND(SUM(D18:D27),0)</f>
        <v>86982</v>
      </c>
      <c r="E28" s="157">
        <f t="shared" si="5"/>
        <v>19952</v>
      </c>
      <c r="F28" s="157">
        <f t="shared" si="5"/>
        <v>466262</v>
      </c>
      <c r="G28" s="157">
        <f t="shared" si="5"/>
        <v>168602</v>
      </c>
      <c r="H28" s="157">
        <f t="shared" si="5"/>
        <v>96076</v>
      </c>
      <c r="I28" s="162">
        <f t="shared" si="5"/>
        <v>837874</v>
      </c>
    </row>
    <row r="29" spans="1:9" s="104" customFormat="1" ht="96" customHeight="1">
      <c r="A29" s="301" t="s">
        <v>360</v>
      </c>
      <c r="B29" s="185" t="s">
        <v>1</v>
      </c>
      <c r="C29" s="118"/>
      <c r="D29" s="140" t="s">
        <v>12</v>
      </c>
      <c r="E29" s="140" t="s">
        <v>11</v>
      </c>
      <c r="F29" s="140" t="s">
        <v>269</v>
      </c>
      <c r="G29" s="140" t="s">
        <v>266</v>
      </c>
      <c r="H29" s="146" t="s">
        <v>282</v>
      </c>
      <c r="I29" s="301" t="s">
        <v>0</v>
      </c>
    </row>
    <row r="30" spans="1:9" s="42" customFormat="1" ht="15.75" customHeight="1">
      <c r="A30" s="178">
        <v>3000</v>
      </c>
      <c r="B30" s="188" t="s">
        <v>2</v>
      </c>
      <c r="C30" s="142"/>
      <c r="D30" s="119"/>
      <c r="E30" s="119"/>
      <c r="F30" s="119"/>
      <c r="G30" s="119"/>
      <c r="H30" s="119"/>
      <c r="I30" s="119"/>
    </row>
    <row r="31" spans="1:9" s="42" customFormat="1" ht="15.75" customHeight="1">
      <c r="A31" s="308">
        <v>3100</v>
      </c>
      <c r="B31" s="120" t="s">
        <v>416</v>
      </c>
      <c r="C31" s="121"/>
      <c r="D31" s="158">
        <v>58601</v>
      </c>
      <c r="E31" s="158">
        <v>0</v>
      </c>
      <c r="F31" s="158">
        <v>175804</v>
      </c>
      <c r="G31" s="158">
        <v>58602</v>
      </c>
      <c r="H31" s="158">
        <v>0</v>
      </c>
      <c r="I31" s="159">
        <f t="shared" ref="I31:I42" si="6">ROUND(SUM(D31:H31),0)</f>
        <v>293007</v>
      </c>
    </row>
    <row r="32" spans="1:9" s="42" customFormat="1" ht="15.75" customHeight="1">
      <c r="A32" s="308">
        <v>3200</v>
      </c>
      <c r="B32" s="120" t="s">
        <v>417</v>
      </c>
      <c r="C32" s="121"/>
      <c r="D32" s="158">
        <v>4740</v>
      </c>
      <c r="E32" s="158">
        <v>0</v>
      </c>
      <c r="F32" s="158">
        <v>33182</v>
      </c>
      <c r="G32" s="158">
        <v>9482</v>
      </c>
      <c r="H32" s="158">
        <v>0</v>
      </c>
      <c r="I32" s="159">
        <f t="shared" si="6"/>
        <v>47404</v>
      </c>
    </row>
    <row r="33" spans="1:9" s="42" customFormat="1" ht="15.75" customHeight="1">
      <c r="A33" s="308">
        <v>3100</v>
      </c>
      <c r="B33" s="186" t="s">
        <v>418</v>
      </c>
      <c r="C33" s="193"/>
      <c r="D33" s="158">
        <v>20141</v>
      </c>
      <c r="E33" s="158">
        <v>0</v>
      </c>
      <c r="F33" s="158">
        <f>60422+20141+60422</f>
        <v>140985</v>
      </c>
      <c r="G33" s="158">
        <v>40282</v>
      </c>
      <c r="H33" s="158">
        <v>0</v>
      </c>
      <c r="I33" s="159">
        <f t="shared" ref="I33:I36" si="7">ROUND(SUM(D33:H33),0)</f>
        <v>201408</v>
      </c>
    </row>
    <row r="34" spans="1:9" s="42" customFormat="1" ht="15.75" customHeight="1">
      <c r="A34" s="308">
        <v>3100</v>
      </c>
      <c r="B34" s="186" t="s">
        <v>419</v>
      </c>
      <c r="C34" s="193"/>
      <c r="D34" s="158">
        <v>3043</v>
      </c>
      <c r="E34" s="158">
        <v>3043</v>
      </c>
      <c r="F34" s="158">
        <v>9130</v>
      </c>
      <c r="G34" s="158">
        <v>6088</v>
      </c>
      <c r="H34" s="158">
        <v>9130</v>
      </c>
      <c r="I34" s="159">
        <f t="shared" si="7"/>
        <v>30434</v>
      </c>
    </row>
    <row r="35" spans="1:9" s="42" customFormat="1" ht="15.75" customHeight="1">
      <c r="A35" s="308">
        <v>3100</v>
      </c>
      <c r="B35" s="186" t="s">
        <v>420</v>
      </c>
      <c r="C35" s="193"/>
      <c r="D35" s="158">
        <v>793</v>
      </c>
      <c r="E35" s="158">
        <v>793</v>
      </c>
      <c r="F35" s="158">
        <v>2380</v>
      </c>
      <c r="G35" s="158">
        <v>1587</v>
      </c>
      <c r="H35" s="158">
        <v>2380</v>
      </c>
      <c r="I35" s="159">
        <f t="shared" si="7"/>
        <v>7933</v>
      </c>
    </row>
    <row r="36" spans="1:9" s="42" customFormat="1" ht="15.75" customHeight="1">
      <c r="A36" s="308">
        <v>3100</v>
      </c>
      <c r="B36" s="186" t="s">
        <v>421</v>
      </c>
      <c r="C36" s="193"/>
      <c r="D36" s="158">
        <v>5443</v>
      </c>
      <c r="E36" s="158">
        <v>0</v>
      </c>
      <c r="F36" s="158">
        <f>16329+5443</f>
        <v>21772</v>
      </c>
      <c r="G36" s="158">
        <v>10886</v>
      </c>
      <c r="H36" s="158">
        <v>16329</v>
      </c>
      <c r="I36" s="159">
        <f t="shared" si="7"/>
        <v>54430</v>
      </c>
    </row>
    <row r="37" spans="1:9" s="42" customFormat="1" ht="15.75" customHeight="1">
      <c r="A37" s="308">
        <v>3100</v>
      </c>
      <c r="B37" s="120" t="s">
        <v>422</v>
      </c>
      <c r="C37" s="121"/>
      <c r="D37" s="158">
        <v>1033</v>
      </c>
      <c r="E37" s="158">
        <v>1033</v>
      </c>
      <c r="F37" s="158">
        <v>3100</v>
      </c>
      <c r="G37" s="158">
        <v>2067</v>
      </c>
      <c r="H37" s="158">
        <v>3100</v>
      </c>
      <c r="I37" s="159">
        <f t="shared" si="6"/>
        <v>10333</v>
      </c>
    </row>
    <row r="38" spans="1:9" s="42" customFormat="1" ht="15.75" customHeight="1">
      <c r="A38" s="308">
        <v>3100</v>
      </c>
      <c r="B38" s="191" t="s">
        <v>423</v>
      </c>
      <c r="C38" s="193"/>
      <c r="D38" s="158">
        <v>2580</v>
      </c>
      <c r="E38" s="158">
        <v>2580</v>
      </c>
      <c r="F38" s="158">
        <v>7740</v>
      </c>
      <c r="G38" s="158">
        <v>5160</v>
      </c>
      <c r="H38" s="158">
        <v>7740</v>
      </c>
      <c r="I38" s="159">
        <f t="shared" ref="I38:I41" si="8">ROUND(SUM(D38:H38),0)</f>
        <v>25800</v>
      </c>
    </row>
    <row r="39" spans="1:9" s="42" customFormat="1" ht="15.75" customHeight="1">
      <c r="A39" s="308">
        <v>3200</v>
      </c>
      <c r="B39" s="191" t="s">
        <v>424</v>
      </c>
      <c r="C39" s="193"/>
      <c r="D39" s="158">
        <v>9</v>
      </c>
      <c r="E39" s="158">
        <v>0</v>
      </c>
      <c r="F39" s="158">
        <v>19</v>
      </c>
      <c r="G39" s="158">
        <v>66</v>
      </c>
      <c r="H39" s="158">
        <v>0</v>
      </c>
      <c r="I39" s="159">
        <f t="shared" si="8"/>
        <v>94</v>
      </c>
    </row>
    <row r="40" spans="1:9" s="42" customFormat="1" ht="15.75" customHeight="1">
      <c r="A40" s="308">
        <v>3200</v>
      </c>
      <c r="B40" s="191" t="s">
        <v>425</v>
      </c>
      <c r="C40" s="193"/>
      <c r="D40" s="158">
        <v>748</v>
      </c>
      <c r="E40" s="158">
        <v>374</v>
      </c>
      <c r="F40" s="158">
        <v>2244</v>
      </c>
      <c r="G40" s="158">
        <v>374</v>
      </c>
      <c r="H40" s="158">
        <v>0</v>
      </c>
      <c r="I40" s="159">
        <f t="shared" si="8"/>
        <v>3740</v>
      </c>
    </row>
    <row r="41" spans="1:9" s="42" customFormat="1" ht="15.75" customHeight="1">
      <c r="A41" s="308">
        <v>3200</v>
      </c>
      <c r="B41" s="191" t="s">
        <v>426</v>
      </c>
      <c r="C41" s="193"/>
      <c r="D41" s="158">
        <v>69</v>
      </c>
      <c r="E41" s="158">
        <v>57</v>
      </c>
      <c r="F41" s="158">
        <v>207</v>
      </c>
      <c r="G41" s="158">
        <v>102</v>
      </c>
      <c r="H41" s="158">
        <v>133</v>
      </c>
      <c r="I41" s="159">
        <f t="shared" si="8"/>
        <v>568</v>
      </c>
    </row>
    <row r="42" spans="1:9" s="42" customFormat="1" ht="15.75" customHeight="1">
      <c r="A42" s="308"/>
      <c r="B42" s="120"/>
      <c r="C42" s="121"/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9">
        <f t="shared" si="6"/>
        <v>0</v>
      </c>
    </row>
    <row r="43" spans="1:9" s="42" customFormat="1" ht="21.75" customHeight="1">
      <c r="A43" s="310"/>
      <c r="B43" s="106"/>
      <c r="C43" s="107" t="s">
        <v>8</v>
      </c>
      <c r="D43" s="160">
        <f t="shared" ref="D43:I43" si="9">ROUND(SUM(D31:D42),0)</f>
        <v>97200</v>
      </c>
      <c r="E43" s="157">
        <f t="shared" si="9"/>
        <v>7880</v>
      </c>
      <c r="F43" s="157">
        <f t="shared" si="9"/>
        <v>396563</v>
      </c>
      <c r="G43" s="157">
        <f t="shared" si="9"/>
        <v>134696</v>
      </c>
      <c r="H43" s="157">
        <f t="shared" si="9"/>
        <v>38812</v>
      </c>
      <c r="I43" s="162">
        <f t="shared" si="9"/>
        <v>675151</v>
      </c>
    </row>
    <row r="44" spans="1:9" s="117" customFormat="1" ht="96" customHeight="1">
      <c r="A44" s="301" t="s">
        <v>360</v>
      </c>
      <c r="B44" s="184" t="s">
        <v>1</v>
      </c>
      <c r="C44" s="314"/>
      <c r="D44" s="140" t="s">
        <v>12</v>
      </c>
      <c r="E44" s="140" t="s">
        <v>11</v>
      </c>
      <c r="F44" s="140" t="s">
        <v>269</v>
      </c>
      <c r="G44" s="140" t="s">
        <v>266</v>
      </c>
      <c r="H44" s="145" t="s">
        <v>282</v>
      </c>
      <c r="I44" s="301" t="s">
        <v>0</v>
      </c>
    </row>
    <row r="45" spans="1:9" s="42" customFormat="1" ht="15.75" customHeight="1">
      <c r="A45" s="178">
        <v>4000</v>
      </c>
      <c r="B45" s="188" t="s">
        <v>7</v>
      </c>
      <c r="C45" s="142"/>
      <c r="D45" s="163"/>
      <c r="E45" s="163"/>
      <c r="F45" s="163"/>
      <c r="G45" s="163"/>
      <c r="H45" s="163"/>
      <c r="I45" s="163"/>
    </row>
    <row r="46" spans="1:9" s="42" customFormat="1" ht="15.75" customHeight="1">
      <c r="A46" s="439">
        <v>4010</v>
      </c>
      <c r="B46" s="191" t="s">
        <v>429</v>
      </c>
      <c r="C46" s="121"/>
      <c r="D46" s="158">
        <v>380</v>
      </c>
      <c r="E46" s="158">
        <v>0</v>
      </c>
      <c r="F46" s="158">
        <v>95</v>
      </c>
      <c r="G46" s="158">
        <v>0</v>
      </c>
      <c r="H46" s="158">
        <v>0</v>
      </c>
      <c r="I46" s="159">
        <f>ROUND(SUM(D46:H46),0)</f>
        <v>475</v>
      </c>
    </row>
    <row r="47" spans="1:9" s="42" customFormat="1" ht="15.75" customHeight="1">
      <c r="A47" s="439">
        <v>4015</v>
      </c>
      <c r="B47" s="191" t="s">
        <v>430</v>
      </c>
      <c r="C47" s="170"/>
      <c r="D47" s="158">
        <v>1302</v>
      </c>
      <c r="E47" s="158">
        <v>0</v>
      </c>
      <c r="F47" s="158">
        <v>1953</v>
      </c>
      <c r="G47" s="158">
        <v>0</v>
      </c>
      <c r="H47" s="158">
        <v>0</v>
      </c>
      <c r="I47" s="159">
        <f>ROUND(SUM(D47:H47),0)</f>
        <v>3255</v>
      </c>
    </row>
    <row r="48" spans="1:9" s="42" customFormat="1" ht="15.75" customHeight="1">
      <c r="A48" s="308">
        <v>4018</v>
      </c>
      <c r="B48" s="120" t="s">
        <v>427</v>
      </c>
      <c r="C48" s="121"/>
      <c r="D48" s="158">
        <v>0</v>
      </c>
      <c r="E48" s="158">
        <v>23856</v>
      </c>
      <c r="F48" s="158">
        <v>0</v>
      </c>
      <c r="G48" s="158">
        <v>0</v>
      </c>
      <c r="H48" s="158">
        <v>0</v>
      </c>
      <c r="I48" s="159">
        <f>ROUND(SUM(D48:H48),0)</f>
        <v>23856</v>
      </c>
    </row>
    <row r="49" spans="1:9" s="42" customFormat="1" ht="15.75" customHeight="1">
      <c r="A49" s="308">
        <v>4060</v>
      </c>
      <c r="B49" s="120" t="s">
        <v>431</v>
      </c>
      <c r="C49" s="121"/>
      <c r="D49" s="158">
        <v>983</v>
      </c>
      <c r="E49" s="158">
        <v>0</v>
      </c>
      <c r="F49" s="158">
        <v>123</v>
      </c>
      <c r="G49" s="158">
        <v>123</v>
      </c>
      <c r="H49" s="158">
        <v>0</v>
      </c>
      <c r="I49" s="159">
        <f>ROUND(SUM(D49:H49),0)</f>
        <v>1229</v>
      </c>
    </row>
    <row r="50" spans="1:9" s="42" customFormat="1" ht="15.75" customHeight="1">
      <c r="A50" s="308"/>
      <c r="B50" s="120"/>
      <c r="C50" s="121"/>
      <c r="D50" s="158">
        <v>0</v>
      </c>
      <c r="E50" s="158">
        <v>0</v>
      </c>
      <c r="F50" s="158">
        <v>0</v>
      </c>
      <c r="G50" s="158">
        <v>0</v>
      </c>
      <c r="H50" s="158">
        <v>0</v>
      </c>
      <c r="I50" s="159">
        <f>ROUND(SUM(D50:H50),0)</f>
        <v>0</v>
      </c>
    </row>
    <row r="51" spans="1:9" s="42" customFormat="1" ht="21.75" customHeight="1">
      <c r="A51" s="310"/>
      <c r="B51" s="106"/>
      <c r="C51" s="107" t="s">
        <v>8</v>
      </c>
      <c r="D51" s="161">
        <f t="shared" ref="D51:I51" si="10">ROUND(SUM(D46:D50),0)</f>
        <v>2665</v>
      </c>
      <c r="E51" s="161">
        <f t="shared" si="10"/>
        <v>23856</v>
      </c>
      <c r="F51" s="161">
        <f t="shared" si="10"/>
        <v>2171</v>
      </c>
      <c r="G51" s="161">
        <f t="shared" si="10"/>
        <v>123</v>
      </c>
      <c r="H51" s="157">
        <f t="shared" si="10"/>
        <v>0</v>
      </c>
      <c r="I51" s="161">
        <f t="shared" si="10"/>
        <v>28815</v>
      </c>
    </row>
    <row r="52" spans="1:9" s="104" customFormat="1" ht="96" customHeight="1">
      <c r="A52" s="301" t="s">
        <v>360</v>
      </c>
      <c r="B52" s="184" t="s">
        <v>1</v>
      </c>
      <c r="C52" s="311"/>
      <c r="D52" s="140" t="s">
        <v>12</v>
      </c>
      <c r="E52" s="140" t="s">
        <v>11</v>
      </c>
      <c r="F52" s="140" t="s">
        <v>269</v>
      </c>
      <c r="G52" s="140" t="s">
        <v>266</v>
      </c>
      <c r="H52" s="145" t="s">
        <v>282</v>
      </c>
      <c r="I52" s="301" t="s">
        <v>0</v>
      </c>
    </row>
    <row r="53" spans="1:9" s="122" customFormat="1" ht="15.75" customHeight="1">
      <c r="A53" s="178">
        <v>5000</v>
      </c>
      <c r="B53" s="188" t="s">
        <v>205</v>
      </c>
      <c r="C53" s="142"/>
      <c r="D53" s="163"/>
      <c r="E53" s="163"/>
      <c r="F53" s="163"/>
      <c r="G53" s="163"/>
      <c r="H53" s="163"/>
      <c r="I53" s="163"/>
    </row>
    <row r="54" spans="1:9" s="122" customFormat="1" ht="15.75" customHeight="1">
      <c r="A54" s="308">
        <v>5214</v>
      </c>
      <c r="B54" s="123" t="s">
        <v>462</v>
      </c>
      <c r="C54" s="124"/>
      <c r="D54" s="158">
        <v>0</v>
      </c>
      <c r="E54" s="158">
        <v>0</v>
      </c>
      <c r="F54" s="158">
        <v>279</v>
      </c>
      <c r="G54" s="158">
        <v>0</v>
      </c>
      <c r="H54" s="158">
        <v>0</v>
      </c>
      <c r="I54" s="159">
        <f>ROUND(SUM(D54:H54),0)</f>
        <v>279</v>
      </c>
    </row>
    <row r="55" spans="1:9" s="122" customFormat="1" ht="15.75" customHeight="1">
      <c r="A55" s="308">
        <v>5510</v>
      </c>
      <c r="B55" s="123" t="s">
        <v>432</v>
      </c>
      <c r="C55" s="124"/>
      <c r="D55" s="158">
        <v>14</v>
      </c>
      <c r="E55" s="158">
        <v>14</v>
      </c>
      <c r="F55" s="158">
        <v>84</v>
      </c>
      <c r="G55" s="158">
        <v>28</v>
      </c>
      <c r="H55" s="158">
        <v>0</v>
      </c>
      <c r="I55" s="159">
        <f>ROUND(SUM(D55:H55),0)</f>
        <v>140</v>
      </c>
    </row>
    <row r="56" spans="1:9" s="42" customFormat="1" ht="15.75" customHeight="1">
      <c r="A56" s="308">
        <v>5512</v>
      </c>
      <c r="B56" s="123" t="s">
        <v>428</v>
      </c>
      <c r="C56" s="124"/>
      <c r="D56" s="158">
        <v>80</v>
      </c>
      <c r="E56" s="158">
        <v>80</v>
      </c>
      <c r="F56" s="158">
        <v>41</v>
      </c>
      <c r="G56" s="158">
        <v>0</v>
      </c>
      <c r="H56" s="158">
        <v>0</v>
      </c>
      <c r="I56" s="159">
        <f>ROUND(SUM(D56:H56),0)</f>
        <v>201</v>
      </c>
    </row>
    <row r="57" spans="1:9" s="42" customFormat="1" ht="15.75" customHeight="1">
      <c r="A57" s="308"/>
      <c r="B57" s="120"/>
      <c r="C57" s="121"/>
      <c r="D57" s="158">
        <v>0</v>
      </c>
      <c r="E57" s="158">
        <v>0</v>
      </c>
      <c r="F57" s="158">
        <v>0</v>
      </c>
      <c r="G57" s="158">
        <v>0</v>
      </c>
      <c r="H57" s="158">
        <v>0</v>
      </c>
      <c r="I57" s="159">
        <f>ROUND(SUM(D57:H57),0)</f>
        <v>0</v>
      </c>
    </row>
    <row r="58" spans="1:9" s="42" customFormat="1" ht="21.75" customHeight="1">
      <c r="A58" s="310"/>
      <c r="B58" s="106"/>
      <c r="C58" s="107" t="s">
        <v>8</v>
      </c>
      <c r="D58" s="160">
        <f t="shared" ref="D58:I58" si="11">ROUND(SUM(D54:D57),0)</f>
        <v>94</v>
      </c>
      <c r="E58" s="160">
        <f t="shared" si="11"/>
        <v>94</v>
      </c>
      <c r="F58" s="160">
        <f t="shared" si="11"/>
        <v>404</v>
      </c>
      <c r="G58" s="160">
        <f t="shared" si="11"/>
        <v>28</v>
      </c>
      <c r="H58" s="160">
        <f t="shared" si="11"/>
        <v>0</v>
      </c>
      <c r="I58" s="160">
        <f t="shared" si="11"/>
        <v>620</v>
      </c>
    </row>
    <row r="59" spans="1:9" s="117" customFormat="1" ht="96" customHeight="1">
      <c r="A59" s="301" t="s">
        <v>360</v>
      </c>
      <c r="B59" s="184" t="s">
        <v>1</v>
      </c>
      <c r="C59" s="314"/>
      <c r="D59" s="140" t="s">
        <v>12</v>
      </c>
      <c r="E59" s="140" t="s">
        <v>11</v>
      </c>
      <c r="F59" s="140" t="s">
        <v>269</v>
      </c>
      <c r="G59" s="140" t="s">
        <v>266</v>
      </c>
      <c r="H59" s="145" t="s">
        <v>282</v>
      </c>
      <c r="I59" s="301" t="s">
        <v>0</v>
      </c>
    </row>
    <row r="60" spans="1:9" s="42" customFormat="1" ht="15.75" customHeight="1">
      <c r="A60" s="178">
        <v>6000</v>
      </c>
      <c r="B60" s="312" t="s">
        <v>3</v>
      </c>
      <c r="C60" s="313"/>
      <c r="D60" s="163"/>
      <c r="E60" s="163"/>
      <c r="F60" s="163"/>
      <c r="G60" s="163"/>
      <c r="H60" s="163"/>
      <c r="I60" s="163"/>
    </row>
    <row r="61" spans="1:9" s="42" customFormat="1" ht="15.75" customHeight="1">
      <c r="A61" s="308">
        <v>6462</v>
      </c>
      <c r="B61" s="120" t="s">
        <v>433</v>
      </c>
      <c r="C61" s="121"/>
      <c r="D61" s="158">
        <v>36121</v>
      </c>
      <c r="E61" s="158">
        <v>0</v>
      </c>
      <c r="F61" s="158">
        <f>60202+12040</f>
        <v>72242</v>
      </c>
      <c r="G61" s="158">
        <v>12040</v>
      </c>
      <c r="H61" s="158">
        <v>416</v>
      </c>
      <c r="I61" s="159">
        <f>ROUND(SUM(D61:H61),0)</f>
        <v>120819</v>
      </c>
    </row>
    <row r="62" spans="1:9" s="42" customFormat="1" ht="15.75" customHeight="1">
      <c r="A62" s="308"/>
      <c r="B62" s="120"/>
      <c r="C62" s="121"/>
      <c r="D62" s="158">
        <v>0</v>
      </c>
      <c r="E62" s="158">
        <v>0</v>
      </c>
      <c r="F62" s="158">
        <v>0</v>
      </c>
      <c r="G62" s="158">
        <v>0</v>
      </c>
      <c r="H62" s="158">
        <v>0</v>
      </c>
      <c r="I62" s="159">
        <f>ROUND(SUM(D62:H62),0)</f>
        <v>0</v>
      </c>
    </row>
    <row r="63" spans="1:9" s="42" customFormat="1" ht="21.75" customHeight="1">
      <c r="A63" s="310"/>
      <c r="B63" s="106"/>
      <c r="C63" s="107" t="s">
        <v>8</v>
      </c>
      <c r="D63" s="160">
        <f t="shared" ref="D63:I63" si="12">ROUND(SUM(D61:D62),0)</f>
        <v>36121</v>
      </c>
      <c r="E63" s="160">
        <f t="shared" si="12"/>
        <v>0</v>
      </c>
      <c r="F63" s="160">
        <f t="shared" si="12"/>
        <v>72242</v>
      </c>
      <c r="G63" s="160">
        <f t="shared" si="12"/>
        <v>12040</v>
      </c>
      <c r="H63" s="160">
        <f t="shared" si="12"/>
        <v>416</v>
      </c>
      <c r="I63" s="160">
        <f t="shared" si="12"/>
        <v>120819</v>
      </c>
    </row>
    <row r="64" spans="1:9" s="104" customFormat="1" ht="96" customHeight="1">
      <c r="A64" s="301" t="s">
        <v>360</v>
      </c>
      <c r="B64" s="184" t="s">
        <v>1</v>
      </c>
      <c r="C64" s="314"/>
      <c r="D64" s="140" t="s">
        <v>12</v>
      </c>
      <c r="E64" s="140" t="s">
        <v>11</v>
      </c>
      <c r="F64" s="140" t="s">
        <v>269</v>
      </c>
      <c r="G64" s="140" t="s">
        <v>266</v>
      </c>
      <c r="H64" s="145" t="s">
        <v>282</v>
      </c>
      <c r="I64" s="301" t="s">
        <v>0</v>
      </c>
    </row>
    <row r="65" spans="1:10" s="42" customFormat="1" ht="15.75" customHeight="1">
      <c r="A65" s="100">
        <v>7000</v>
      </c>
      <c r="B65" s="315" t="s">
        <v>6</v>
      </c>
      <c r="C65" s="142"/>
      <c r="D65" s="163"/>
      <c r="E65" s="163"/>
      <c r="F65" s="163"/>
      <c r="G65" s="163"/>
      <c r="H65" s="163"/>
      <c r="I65" s="163"/>
    </row>
    <row r="66" spans="1:10" s="42" customFormat="1" ht="15.75" customHeight="1">
      <c r="A66" s="308"/>
      <c r="B66" s="120"/>
      <c r="C66" s="121"/>
      <c r="D66" s="158"/>
      <c r="E66" s="158">
        <v>0</v>
      </c>
      <c r="F66" s="158">
        <v>0</v>
      </c>
      <c r="G66" s="158">
        <v>0</v>
      </c>
      <c r="H66" s="158"/>
      <c r="I66" s="159">
        <f>ROUND(SUM(D66:H66),0)</f>
        <v>0</v>
      </c>
    </row>
    <row r="67" spans="1:10" s="42" customFormat="1" ht="15.75" customHeight="1">
      <c r="A67" s="308"/>
      <c r="B67" s="120"/>
      <c r="C67" s="121"/>
      <c r="D67" s="158">
        <v>0</v>
      </c>
      <c r="E67" s="158">
        <v>0</v>
      </c>
      <c r="F67" s="158">
        <v>0</v>
      </c>
      <c r="G67" s="158">
        <v>0</v>
      </c>
      <c r="H67" s="158">
        <v>0</v>
      </c>
      <c r="I67" s="159">
        <f>ROUND(SUM(D67:H67),0)</f>
        <v>0</v>
      </c>
    </row>
    <row r="68" spans="1:10" s="122" customFormat="1" ht="21.75" customHeight="1">
      <c r="A68" s="310"/>
      <c r="B68" s="106"/>
      <c r="C68" s="107" t="s">
        <v>8</v>
      </c>
      <c r="D68" s="160">
        <f t="shared" ref="D68:I68" si="13">ROUND(SUM(D66:D67),0)</f>
        <v>0</v>
      </c>
      <c r="E68" s="160">
        <f t="shared" si="13"/>
        <v>0</v>
      </c>
      <c r="F68" s="160">
        <f t="shared" si="13"/>
        <v>0</v>
      </c>
      <c r="G68" s="160">
        <f t="shared" si="13"/>
        <v>0</v>
      </c>
      <c r="H68" s="160">
        <f t="shared" si="13"/>
        <v>0</v>
      </c>
      <c r="I68" s="160">
        <f t="shared" si="13"/>
        <v>0</v>
      </c>
    </row>
    <row r="69" spans="1:10" s="122" customFormat="1" ht="21.75" customHeight="1">
      <c r="A69" s="112"/>
      <c r="B69" s="113"/>
      <c r="C69" s="114"/>
      <c r="D69" s="300"/>
      <c r="E69" s="300"/>
      <c r="F69" s="300"/>
      <c r="G69" s="300"/>
      <c r="H69" s="300"/>
      <c r="I69" s="300"/>
    </row>
    <row r="70" spans="1:10" s="42" customFormat="1" ht="21.75" customHeight="1">
      <c r="A70" s="125"/>
      <c r="B70" s="126"/>
      <c r="C70" s="126" t="s">
        <v>265</v>
      </c>
      <c r="D70" s="157">
        <f>SUM(D15+D28+D43+D51+D58+D63+D68)</f>
        <v>456395</v>
      </c>
      <c r="E70" s="157">
        <f>SUM(E15+E28+E43+E51+E58+E63+E68)</f>
        <v>51782</v>
      </c>
      <c r="F70" s="157">
        <f>SUM(F15+F28+F43+F51+F58+F63+F68)</f>
        <v>1810973</v>
      </c>
      <c r="G70" s="157">
        <f>SUM(G15+G28+G43+G51+G58+G63+G68)</f>
        <v>592155</v>
      </c>
      <c r="H70" s="157">
        <f>SUM(H15+H28+H43+H51+H58+H63+H68)</f>
        <v>135304</v>
      </c>
      <c r="I70" s="316"/>
    </row>
    <row r="71" spans="1:10" s="42" customFormat="1" ht="21.75" customHeight="1">
      <c r="A71" s="148"/>
      <c r="B71" s="130"/>
      <c r="D71" s="149"/>
      <c r="E71" s="149"/>
      <c r="F71" s="149"/>
      <c r="G71" s="407"/>
      <c r="H71" s="430" t="s">
        <v>408</v>
      </c>
      <c r="I71" s="164">
        <f>SUM(I15+I28+I43+I51+I58+I63+I68)</f>
        <v>3046609</v>
      </c>
      <c r="J71" s="115"/>
    </row>
    <row r="72" spans="1:10" s="42" customFormat="1" ht="15">
      <c r="A72" s="129"/>
      <c r="B72" s="130"/>
      <c r="C72" s="130"/>
      <c r="D72" s="130"/>
      <c r="E72" s="130"/>
      <c r="F72" s="130"/>
      <c r="G72" s="130"/>
      <c r="H72" s="130"/>
      <c r="I72" s="130"/>
    </row>
    <row r="73" spans="1:10" s="139" customFormat="1" ht="18.75" customHeight="1">
      <c r="B73" s="441" t="s">
        <v>409</v>
      </c>
      <c r="C73" s="441"/>
      <c r="D73" s="441"/>
      <c r="E73" s="441"/>
      <c r="F73" s="441"/>
      <c r="G73" s="441"/>
      <c r="H73" s="270"/>
      <c r="I73" s="270"/>
      <c r="J73" s="271"/>
    </row>
    <row r="74" spans="1:10" s="139" customFormat="1" ht="16" customHeight="1">
      <c r="B74" s="271"/>
      <c r="C74" s="271"/>
      <c r="D74" s="271" t="s">
        <v>374</v>
      </c>
      <c r="E74" s="271"/>
      <c r="F74" s="271"/>
      <c r="G74" s="271"/>
      <c r="H74" s="271"/>
      <c r="I74" s="271"/>
      <c r="J74" s="271"/>
    </row>
    <row r="75" spans="1:10" s="139" customFormat="1" ht="16" customHeight="1">
      <c r="B75" s="271"/>
      <c r="C75" s="271"/>
      <c r="D75" s="271" t="s">
        <v>268</v>
      </c>
      <c r="E75" s="271"/>
      <c r="F75" s="271"/>
      <c r="G75" s="271"/>
      <c r="H75" s="271"/>
      <c r="I75" s="271"/>
      <c r="J75" s="272"/>
    </row>
    <row r="76" spans="1:10" s="122" customFormat="1" ht="22.5" customHeight="1">
      <c r="A76" s="80"/>
      <c r="B76" s="80"/>
      <c r="C76" s="80"/>
      <c r="D76" s="132"/>
      <c r="E76" s="132"/>
      <c r="F76" s="133"/>
      <c r="G76" s="133"/>
      <c r="H76" s="134"/>
      <c r="I76" s="80"/>
      <c r="J76" s="166"/>
    </row>
    <row r="77" spans="1:10" s="131" customFormat="1" ht="15.75" customHeight="1">
      <c r="A77" s="263" t="s">
        <v>348</v>
      </c>
      <c r="B77" s="263"/>
      <c r="C77" s="263"/>
      <c r="D77" s="263"/>
      <c r="E77" s="263"/>
      <c r="F77" s="263"/>
      <c r="G77" s="263"/>
      <c r="H77" s="263"/>
      <c r="I77" s="263"/>
      <c r="J77" s="139"/>
    </row>
    <row r="78" spans="1:10" s="131" customFormat="1" ht="15.75" customHeight="1">
      <c r="A78" s="242" t="s">
        <v>293</v>
      </c>
      <c r="B78" s="263"/>
      <c r="C78" s="263"/>
      <c r="D78" s="263"/>
      <c r="E78" s="263"/>
      <c r="F78" s="263"/>
      <c r="G78" s="263"/>
      <c r="H78" s="263"/>
      <c r="I78" s="263"/>
      <c r="J78" s="139"/>
    </row>
    <row r="79" spans="1:10" s="131" customFormat="1" ht="15.75" customHeight="1">
      <c r="A79" s="242" t="s">
        <v>349</v>
      </c>
      <c r="B79" s="263"/>
      <c r="C79" s="263"/>
      <c r="D79" s="263"/>
      <c r="E79" s="263"/>
      <c r="F79" s="263"/>
      <c r="G79" s="263"/>
      <c r="H79" s="263"/>
      <c r="I79" s="263"/>
      <c r="J79" s="139"/>
    </row>
    <row r="80" spans="1:10" s="131" customFormat="1" ht="15.75" customHeight="1">
      <c r="A80" s="242" t="s">
        <v>294</v>
      </c>
      <c r="B80" s="263"/>
      <c r="C80" s="263"/>
      <c r="D80" s="263"/>
      <c r="E80" s="263"/>
      <c r="F80" s="263"/>
      <c r="G80" s="263"/>
      <c r="H80" s="263"/>
      <c r="I80" s="263"/>
      <c r="J80" s="139"/>
    </row>
    <row r="81" spans="1:10" s="131" customFormat="1" ht="15.75" customHeight="1">
      <c r="A81" s="242"/>
      <c r="B81" s="263"/>
      <c r="C81" s="263"/>
      <c r="D81" s="263"/>
      <c r="E81" s="263"/>
      <c r="F81" s="263"/>
      <c r="G81" s="263"/>
      <c r="H81" s="263"/>
      <c r="I81" s="263"/>
      <c r="J81" s="139"/>
    </row>
    <row r="82" spans="1:10" s="42" customFormat="1" ht="15.75" customHeight="1">
      <c r="A82" s="139" t="s">
        <v>284</v>
      </c>
      <c r="B82" s="139"/>
      <c r="C82" s="139"/>
      <c r="D82" s="139"/>
      <c r="E82" s="139"/>
      <c r="F82" s="139"/>
      <c r="G82" s="139"/>
      <c r="H82" s="139"/>
      <c r="I82" s="139"/>
      <c r="J82" s="167"/>
    </row>
    <row r="83" spans="1:10" s="42" customFormat="1" ht="15.75" customHeight="1">
      <c r="A83" s="139"/>
      <c r="B83" s="139"/>
      <c r="C83" s="139"/>
      <c r="D83" s="139"/>
      <c r="E83" s="139"/>
      <c r="F83" s="139"/>
      <c r="G83" s="139"/>
      <c r="H83" s="139"/>
      <c r="I83" s="139"/>
      <c r="J83" s="167"/>
    </row>
    <row r="84" spans="1:10" ht="15.75" customHeight="1">
      <c r="A84" s="265" t="s">
        <v>295</v>
      </c>
      <c r="B84" s="265"/>
      <c r="C84" s="265"/>
      <c r="D84" s="265"/>
      <c r="E84" s="265"/>
      <c r="F84" s="265"/>
      <c r="G84" s="265"/>
      <c r="H84" s="265"/>
      <c r="I84" s="265"/>
    </row>
    <row r="85" spans="1:10" ht="15.75" customHeight="1">
      <c r="A85" s="265" t="s">
        <v>300</v>
      </c>
    </row>
    <row r="86" spans="1:10" ht="15.75" customHeight="1">
      <c r="A86" s="265" t="s">
        <v>301</v>
      </c>
    </row>
    <row r="87" spans="1:10" ht="15.75" customHeight="1">
      <c r="A87" s="265" t="s">
        <v>296</v>
      </c>
    </row>
    <row r="88" spans="1:10" ht="15.75" customHeight="1">
      <c r="A88" s="265" t="s">
        <v>385</v>
      </c>
    </row>
    <row r="89" spans="1:10" ht="15.75" customHeight="1">
      <c r="A89" s="42" t="s">
        <v>353</v>
      </c>
    </row>
    <row r="90" spans="1:10" ht="15.75" customHeight="1">
      <c r="A90" s="42"/>
    </row>
    <row r="91" spans="1:10" ht="15.75" customHeight="1">
      <c r="A91" s="273" t="s">
        <v>297</v>
      </c>
    </row>
    <row r="92" spans="1:10" ht="15.75" customHeight="1">
      <c r="A92" s="42" t="s">
        <v>298</v>
      </c>
    </row>
    <row r="93" spans="1:10" ht="15.75" customHeight="1">
      <c r="A93" s="42" t="s">
        <v>302</v>
      </c>
    </row>
    <row r="94" spans="1:10" ht="15.75" customHeight="1">
      <c r="A94" s="42" t="s">
        <v>303</v>
      </c>
    </row>
    <row r="95" spans="1:10" ht="15.75" customHeight="1">
      <c r="A95" s="42" t="s">
        <v>304</v>
      </c>
    </row>
    <row r="96" spans="1:10" ht="15.75" customHeight="1">
      <c r="A96" s="42" t="s">
        <v>305</v>
      </c>
    </row>
    <row r="97" spans="1:1" ht="15.75" customHeight="1">
      <c r="A97" s="42" t="s">
        <v>306</v>
      </c>
    </row>
    <row r="98" spans="1:1" ht="15.75" customHeight="1">
      <c r="A98" s="42" t="s">
        <v>307</v>
      </c>
    </row>
    <row r="99" spans="1:1" ht="15.75" customHeight="1">
      <c r="A99" s="42" t="s">
        <v>308</v>
      </c>
    </row>
    <row r="100" spans="1:1" ht="15.75" customHeight="1">
      <c r="A100" s="42" t="s">
        <v>309</v>
      </c>
    </row>
    <row r="101" spans="1:1" ht="15.75" customHeight="1">
      <c r="A101" s="42" t="s">
        <v>310</v>
      </c>
    </row>
    <row r="102" spans="1:1" ht="15.75" customHeight="1">
      <c r="A102" s="42" t="s">
        <v>361</v>
      </c>
    </row>
    <row r="103" spans="1:1" ht="15.75" customHeight="1">
      <c r="A103" s="42" t="s">
        <v>311</v>
      </c>
    </row>
    <row r="104" spans="1:1" ht="15.75" customHeight="1">
      <c r="A104" s="42" t="s">
        <v>312</v>
      </c>
    </row>
    <row r="105" spans="1:1" ht="15.75" customHeight="1">
      <c r="A105" s="42" t="s">
        <v>299</v>
      </c>
    </row>
    <row r="106" spans="1:1" ht="15.75" customHeight="1">
      <c r="A106" s="42" t="s">
        <v>313</v>
      </c>
    </row>
    <row r="107" spans="1:1" ht="15.75" customHeight="1">
      <c r="A107" s="42" t="s">
        <v>314</v>
      </c>
    </row>
  </sheetData>
  <sheetProtection formatCells="0" insertRows="0" deleteRows="0"/>
  <mergeCells count="1">
    <mergeCell ref="B73:G73"/>
  </mergeCells>
  <phoneticPr fontId="0" type="noConversion"/>
  <dataValidations count="1">
    <dataValidation type="whole" showInputMessage="1" showErrorMessage="1" errorTitle="Whole Numbers Only" error="Please enter whole numbers only." sqref="D61:H62 D66:H67 D54:H57 D46:H50 D12:H14 D31:H42 D18:H27">
      <formula1>0</formula1>
      <formula2>1000000000</formula2>
    </dataValidation>
  </dataValidations>
  <printOptions horizontalCentered="1"/>
  <pageMargins left="0" right="0" top="0" bottom="0" header="0.17" footer="0"/>
  <headerFooter scaleWithDoc="0">
    <oddFooter>&amp;L&amp;8Credit SSSP 2014-15 Year-End Expenditures Report (12/29/15)&amp;C&amp;8Date Printed
&amp;D&amp;R&amp;8Page &amp;P of &amp;N</oddFooter>
  </headerFooter>
  <rowBreaks count="1" manualBreakCount="1">
    <brk id="72" max="16383" man="1"/>
  </rowBreaks>
  <legacy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/>
  <dimension ref="A1:R140"/>
  <sheetViews>
    <sheetView showGridLines="0" workbookViewId="0">
      <selection activeCell="M4" sqref="M4"/>
    </sheetView>
  </sheetViews>
  <sheetFormatPr baseColWidth="10" defaultColWidth="2.5" defaultRowHeight="15" x14ac:dyDescent="0"/>
  <cols>
    <col min="1" max="1" width="7.5" style="42" customWidth="1"/>
    <col min="2" max="2" width="29.33203125" style="42" customWidth="1"/>
    <col min="3" max="3" width="10.83203125" style="42" customWidth="1"/>
    <col min="4" max="4" width="10" style="42" customWidth="1"/>
    <col min="5" max="6" width="10.1640625" style="42" customWidth="1"/>
    <col min="7" max="7" width="12.33203125" style="42" customWidth="1"/>
    <col min="8" max="11" width="10.1640625" style="42" customWidth="1"/>
    <col min="12" max="12" width="12.5" style="42" customWidth="1"/>
    <col min="13" max="13" width="10.1640625" style="42" customWidth="1"/>
    <col min="14" max="16384" width="2.5" style="42"/>
  </cols>
  <sheetData>
    <row r="1" spans="1:13">
      <c r="B1" s="274" t="str">
        <f>'Part I Funding'!A1</f>
        <v>2015-16</v>
      </c>
      <c r="D1" s="135"/>
      <c r="E1" s="135"/>
      <c r="H1" s="88"/>
      <c r="I1" s="88"/>
      <c r="J1" s="88"/>
      <c r="K1" s="88"/>
      <c r="L1" s="88"/>
      <c r="M1" s="89"/>
    </row>
    <row r="2" spans="1:13">
      <c r="B2" s="275" t="str">
        <f>'Part I Funding'!A2</f>
        <v>Foothill-DeAnza CCD</v>
      </c>
      <c r="D2" s="135"/>
      <c r="E2" s="135"/>
      <c r="H2" s="88"/>
      <c r="I2" s="88"/>
      <c r="J2" s="88"/>
      <c r="K2" s="88"/>
      <c r="L2" s="88"/>
      <c r="M2" s="91"/>
    </row>
    <row r="3" spans="1:13">
      <c r="B3" s="276" t="str">
        <f>'Part I Funding'!A3</f>
        <v>De Anza College</v>
      </c>
      <c r="E3" s="136"/>
      <c r="F3" s="136"/>
      <c r="M3" s="104"/>
    </row>
    <row r="4" spans="1:13">
      <c r="B4" s="277" t="str">
        <f>'Part I Funding'!A4</f>
        <v>CREDIT</v>
      </c>
      <c r="D4" s="136"/>
      <c r="E4" s="136"/>
      <c r="F4" s="136"/>
      <c r="G4" s="88"/>
      <c r="H4" s="88"/>
      <c r="I4" s="88"/>
      <c r="J4" s="88"/>
      <c r="K4" s="88"/>
      <c r="L4" s="88"/>
      <c r="M4" s="137"/>
    </row>
    <row r="5" spans="1:13" ht="3.75" customHeight="1">
      <c r="A5" s="135"/>
      <c r="B5" s="136"/>
      <c r="D5" s="136"/>
      <c r="E5" s="136"/>
      <c r="F5" s="136"/>
      <c r="G5" s="88"/>
      <c r="H5" s="88"/>
      <c r="I5" s="88"/>
      <c r="J5" s="88"/>
      <c r="K5" s="88"/>
      <c r="L5" s="88"/>
      <c r="M5" s="137"/>
    </row>
    <row r="6" spans="1:13" ht="14.25" customHeight="1">
      <c r="B6" s="138" t="s">
        <v>283</v>
      </c>
      <c r="D6" s="136"/>
      <c r="E6" s="136"/>
      <c r="F6" s="136"/>
      <c r="G6" s="88"/>
      <c r="H6" s="88"/>
      <c r="I6" s="88"/>
      <c r="J6" s="88"/>
      <c r="K6" s="88"/>
      <c r="L6" s="88"/>
      <c r="M6" s="137"/>
    </row>
    <row r="7" spans="1:13" s="139" customFormat="1" ht="14.25" customHeight="1">
      <c r="B7" s="278" t="s">
        <v>376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</row>
    <row r="8" spans="1:13" ht="83.25" customHeight="1">
      <c r="A8" s="301" t="s">
        <v>360</v>
      </c>
      <c r="B8" s="295" t="s">
        <v>1</v>
      </c>
      <c r="C8" s="296"/>
      <c r="D8" s="302" t="s">
        <v>206</v>
      </c>
      <c r="E8" s="140" t="s">
        <v>12</v>
      </c>
      <c r="F8" s="140" t="s">
        <v>11</v>
      </c>
      <c r="G8" s="140" t="s">
        <v>269</v>
      </c>
      <c r="H8" s="140" t="s">
        <v>266</v>
      </c>
      <c r="I8" s="140" t="s">
        <v>282</v>
      </c>
      <c r="J8" s="140" t="s">
        <v>350</v>
      </c>
      <c r="K8" s="140" t="s">
        <v>351</v>
      </c>
      <c r="L8" s="140" t="s">
        <v>273</v>
      </c>
      <c r="M8" s="98" t="s">
        <v>0</v>
      </c>
    </row>
    <row r="9" spans="1:13" s="104" customFormat="1">
      <c r="A9" s="179">
        <v>1000</v>
      </c>
      <c r="B9" s="293" t="s">
        <v>9</v>
      </c>
      <c r="C9" s="294"/>
      <c r="D9" s="401"/>
      <c r="E9" s="103"/>
      <c r="F9" s="103"/>
      <c r="G9" s="103"/>
      <c r="H9" s="103"/>
      <c r="I9" s="103"/>
      <c r="J9" s="103"/>
      <c r="K9" s="103"/>
      <c r="L9" s="103"/>
      <c r="M9" s="103"/>
    </row>
    <row r="10" spans="1:13" ht="15.75" customHeight="1">
      <c r="A10" s="317">
        <v>1160</v>
      </c>
      <c r="B10" s="297" t="s">
        <v>434</v>
      </c>
      <c r="C10" s="298"/>
      <c r="D10" s="105">
        <v>2.92</v>
      </c>
      <c r="E10" s="158">
        <v>56843</v>
      </c>
      <c r="F10" s="158">
        <v>0</v>
      </c>
      <c r="G10" s="158">
        <v>170529</v>
      </c>
      <c r="H10" s="158">
        <v>56843</v>
      </c>
      <c r="I10" s="158">
        <v>0</v>
      </c>
      <c r="J10" s="158">
        <v>0</v>
      </c>
      <c r="K10" s="158">
        <v>0</v>
      </c>
      <c r="L10" s="158">
        <v>0</v>
      </c>
      <c r="M10" s="159">
        <f t="shared" ref="M10:M19" si="0">ROUND(SUM(E10:L10),0)</f>
        <v>284215</v>
      </c>
    </row>
    <row r="11" spans="1:13" ht="15.75" customHeight="1">
      <c r="A11" s="317">
        <v>1210</v>
      </c>
      <c r="B11" s="186" t="s">
        <v>436</v>
      </c>
      <c r="C11" s="187"/>
      <c r="D11" s="105">
        <v>1</v>
      </c>
      <c r="E11" s="158">
        <v>0</v>
      </c>
      <c r="F11" s="158">
        <v>0</v>
      </c>
      <c r="G11" s="158">
        <v>136850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9">
        <f t="shared" si="0"/>
        <v>136850</v>
      </c>
    </row>
    <row r="12" spans="1:13" ht="15.75" customHeight="1">
      <c r="A12" s="317">
        <v>1210</v>
      </c>
      <c r="B12" s="297" t="s">
        <v>435</v>
      </c>
      <c r="C12" s="187"/>
      <c r="D12" s="105">
        <v>1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91576</v>
      </c>
      <c r="M12" s="159">
        <f t="shared" si="0"/>
        <v>91576</v>
      </c>
    </row>
    <row r="13" spans="1:13" ht="15.75" customHeight="1">
      <c r="A13" s="317">
        <v>1260</v>
      </c>
      <c r="B13" s="186" t="s">
        <v>440</v>
      </c>
      <c r="C13" s="187"/>
      <c r="D13" s="105">
        <v>1</v>
      </c>
      <c r="E13" s="158">
        <v>0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116582</v>
      </c>
      <c r="M13" s="159">
        <f t="shared" si="0"/>
        <v>116582</v>
      </c>
    </row>
    <row r="14" spans="1:13" ht="15.75" customHeight="1">
      <c r="A14" s="317">
        <v>1260</v>
      </c>
      <c r="B14" s="186" t="s">
        <v>439</v>
      </c>
      <c r="C14" s="187"/>
      <c r="D14" s="105">
        <v>0.36</v>
      </c>
      <c r="E14" s="158">
        <v>0</v>
      </c>
      <c r="F14" s="158">
        <v>0</v>
      </c>
      <c r="G14" s="158">
        <v>34792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9">
        <f t="shared" si="0"/>
        <v>34792</v>
      </c>
    </row>
    <row r="15" spans="1:13" ht="15.75" customHeight="1">
      <c r="A15" s="317">
        <v>1260</v>
      </c>
      <c r="B15" s="186" t="s">
        <v>438</v>
      </c>
      <c r="C15" s="187"/>
      <c r="D15" s="105">
        <v>2</v>
      </c>
      <c r="E15" s="158">
        <v>24331</v>
      </c>
      <c r="F15" s="158">
        <v>0</v>
      </c>
      <c r="G15" s="158">
        <v>145985</v>
      </c>
      <c r="H15" s="158">
        <v>24331</v>
      </c>
      <c r="I15" s="158">
        <v>0</v>
      </c>
      <c r="J15" s="158">
        <v>0</v>
      </c>
      <c r="K15" s="158">
        <v>0</v>
      </c>
      <c r="L15" s="158">
        <v>0</v>
      </c>
      <c r="M15" s="159">
        <f t="shared" si="0"/>
        <v>194647</v>
      </c>
    </row>
    <row r="16" spans="1:13" ht="15.75" customHeight="1">
      <c r="A16" s="317">
        <v>1260</v>
      </c>
      <c r="B16" s="186" t="s">
        <v>437</v>
      </c>
      <c r="C16" s="187"/>
      <c r="D16" s="105">
        <v>8.66</v>
      </c>
      <c r="E16" s="158">
        <v>105435</v>
      </c>
      <c r="F16" s="158">
        <v>0</v>
      </c>
      <c r="G16" s="158">
        <v>632610</v>
      </c>
      <c r="H16" s="158">
        <v>105434</v>
      </c>
      <c r="I16" s="158">
        <v>0</v>
      </c>
      <c r="J16" s="158">
        <v>0</v>
      </c>
      <c r="K16" s="158">
        <v>0</v>
      </c>
      <c r="L16" s="158">
        <v>0</v>
      </c>
      <c r="M16" s="159">
        <f t="shared" si="0"/>
        <v>843479</v>
      </c>
    </row>
    <row r="17" spans="1:13" ht="15.75" customHeight="1">
      <c r="A17" s="317">
        <v>1320</v>
      </c>
      <c r="B17" s="186" t="s">
        <v>441</v>
      </c>
      <c r="C17" s="187"/>
      <c r="D17" s="105">
        <v>3.5</v>
      </c>
      <c r="E17" s="158">
        <v>48430</v>
      </c>
      <c r="F17" s="158">
        <v>0</v>
      </c>
      <c r="G17" s="158">
        <v>145291</v>
      </c>
      <c r="H17" s="158">
        <v>48430</v>
      </c>
      <c r="I17" s="158">
        <v>0</v>
      </c>
      <c r="J17" s="158">
        <v>0</v>
      </c>
      <c r="K17" s="158">
        <v>0</v>
      </c>
      <c r="L17" s="158">
        <v>0</v>
      </c>
      <c r="M17" s="159">
        <f t="shared" si="0"/>
        <v>242151</v>
      </c>
    </row>
    <row r="18" spans="1:13" ht="15.75" customHeight="1">
      <c r="A18" s="317">
        <v>1430</v>
      </c>
      <c r="B18" s="186" t="s">
        <v>442</v>
      </c>
      <c r="C18" s="187"/>
      <c r="D18" s="105">
        <v>0.05</v>
      </c>
      <c r="E18" s="158">
        <v>749</v>
      </c>
      <c r="F18" s="158">
        <v>0</v>
      </c>
      <c r="G18" s="158">
        <v>2248</v>
      </c>
      <c r="H18" s="158">
        <v>749</v>
      </c>
      <c r="I18" s="158">
        <v>0</v>
      </c>
      <c r="J18" s="158">
        <v>0</v>
      </c>
      <c r="K18" s="158">
        <v>0</v>
      </c>
      <c r="L18" s="158">
        <v>0</v>
      </c>
      <c r="M18" s="159">
        <f t="shared" si="0"/>
        <v>3746</v>
      </c>
    </row>
    <row r="19" spans="1:13" ht="15.75" customHeight="1">
      <c r="A19" s="317"/>
      <c r="B19" s="186"/>
      <c r="C19" s="187"/>
      <c r="D19" s="105"/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9">
        <f t="shared" si="0"/>
        <v>0</v>
      </c>
    </row>
    <row r="20" spans="1:13" ht="21.75" customHeight="1">
      <c r="A20" s="319"/>
      <c r="B20" s="111"/>
      <c r="C20" s="106"/>
      <c r="D20" s="107" t="s">
        <v>8</v>
      </c>
      <c r="E20" s="157">
        <f t="shared" ref="E20:M20" si="1">SUM(E10:E19)</f>
        <v>235788</v>
      </c>
      <c r="F20" s="157">
        <f t="shared" si="1"/>
        <v>0</v>
      </c>
      <c r="G20" s="157">
        <f t="shared" si="1"/>
        <v>1268305</v>
      </c>
      <c r="H20" s="157">
        <f t="shared" si="1"/>
        <v>235787</v>
      </c>
      <c r="I20" s="157">
        <f t="shared" si="1"/>
        <v>0</v>
      </c>
      <c r="J20" s="157">
        <f t="shared" si="1"/>
        <v>0</v>
      </c>
      <c r="K20" s="157">
        <f t="shared" si="1"/>
        <v>0</v>
      </c>
      <c r="L20" s="157">
        <f t="shared" si="1"/>
        <v>208158</v>
      </c>
      <c r="M20" s="162">
        <f t="shared" si="1"/>
        <v>1948038</v>
      </c>
    </row>
    <row r="21" spans="1:13" ht="83.25" customHeight="1">
      <c r="A21" s="301" t="s">
        <v>360</v>
      </c>
      <c r="B21" s="295" t="s">
        <v>1</v>
      </c>
      <c r="C21" s="296"/>
      <c r="D21" s="302" t="s">
        <v>206</v>
      </c>
      <c r="E21" s="140" t="s">
        <v>12</v>
      </c>
      <c r="F21" s="140" t="s">
        <v>11</v>
      </c>
      <c r="G21" s="140" t="s">
        <v>269</v>
      </c>
      <c r="H21" s="140" t="s">
        <v>266</v>
      </c>
      <c r="I21" s="140" t="s">
        <v>282</v>
      </c>
      <c r="J21" s="140" t="s">
        <v>350</v>
      </c>
      <c r="K21" s="140" t="s">
        <v>351</v>
      </c>
      <c r="L21" s="140" t="s">
        <v>273</v>
      </c>
      <c r="M21" s="98" t="s">
        <v>0</v>
      </c>
    </row>
    <row r="22" spans="1:13" s="104" customFormat="1" ht="47.25" customHeight="1">
      <c r="A22" s="179">
        <v>2000</v>
      </c>
      <c r="B22" s="291" t="s">
        <v>10</v>
      </c>
      <c r="C22" s="292"/>
      <c r="D22" s="102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13" ht="15.75" customHeight="1">
      <c r="A23" s="317">
        <v>2170</v>
      </c>
      <c r="B23" s="186" t="s">
        <v>451</v>
      </c>
      <c r="C23" s="187"/>
      <c r="D23" s="108">
        <v>2.66</v>
      </c>
      <c r="E23" s="158">
        <v>0</v>
      </c>
      <c r="F23" s="158">
        <v>0</v>
      </c>
      <c r="G23" s="158">
        <v>181202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9">
        <f t="shared" ref="M23" si="2">ROUND(SUM(E23:L23),0)</f>
        <v>181202</v>
      </c>
    </row>
    <row r="24" spans="1:13" ht="15.75" customHeight="1">
      <c r="A24" s="317">
        <v>2170</v>
      </c>
      <c r="B24" s="186" t="s">
        <v>450</v>
      </c>
      <c r="C24" s="187"/>
      <c r="D24" s="108">
        <v>19.55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1013796</v>
      </c>
      <c r="M24" s="159">
        <f t="shared" ref="M24:M27" si="3">ROUND(SUM(E24:L24),0)</f>
        <v>1013796</v>
      </c>
    </row>
    <row r="25" spans="1:13" ht="15.75" customHeight="1">
      <c r="A25" s="317">
        <v>2170</v>
      </c>
      <c r="B25" s="186" t="s">
        <v>449</v>
      </c>
      <c r="C25" s="187"/>
      <c r="D25" s="108">
        <v>0.25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13835</v>
      </c>
      <c r="M25" s="159">
        <f t="shared" si="3"/>
        <v>13835</v>
      </c>
    </row>
    <row r="26" spans="1:13" ht="15.75" customHeight="1">
      <c r="A26" s="317">
        <v>2170</v>
      </c>
      <c r="B26" s="186" t="s">
        <v>448</v>
      </c>
      <c r="C26" s="187"/>
      <c r="D26" s="108">
        <v>1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74636</v>
      </c>
      <c r="M26" s="159">
        <f t="shared" si="3"/>
        <v>74636</v>
      </c>
    </row>
    <row r="27" spans="1:13" ht="15.75" customHeight="1">
      <c r="A27" s="317">
        <v>2170</v>
      </c>
      <c r="B27" s="186" t="s">
        <v>447</v>
      </c>
      <c r="C27" s="187"/>
      <c r="D27" s="108">
        <v>1</v>
      </c>
      <c r="E27" s="158">
        <v>0</v>
      </c>
      <c r="F27" s="158">
        <v>0</v>
      </c>
      <c r="G27" s="158">
        <v>0</v>
      </c>
      <c r="H27" s="158">
        <v>0</v>
      </c>
      <c r="I27" s="158">
        <v>149318</v>
      </c>
      <c r="J27" s="158">
        <v>0</v>
      </c>
      <c r="K27" s="158">
        <v>0</v>
      </c>
      <c r="L27" s="158">
        <v>0</v>
      </c>
      <c r="M27" s="159">
        <f t="shared" si="3"/>
        <v>149318</v>
      </c>
    </row>
    <row r="28" spans="1:13" ht="15.75" customHeight="1">
      <c r="A28" s="317">
        <v>2170</v>
      </c>
      <c r="B28" s="186" t="s">
        <v>446</v>
      </c>
      <c r="C28" s="187"/>
      <c r="D28" s="108">
        <v>1.1100000000000001</v>
      </c>
      <c r="E28" s="158">
        <v>120891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9">
        <f>ROUND(SUM(E28:L28),0)</f>
        <v>120891</v>
      </c>
    </row>
    <row r="29" spans="1:13" ht="15.75" customHeight="1">
      <c r="A29" s="317">
        <v>2170</v>
      </c>
      <c r="B29" s="186" t="s">
        <v>445</v>
      </c>
      <c r="C29" s="187"/>
      <c r="D29" s="108">
        <v>1.98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53207</v>
      </c>
      <c r="K29" s="158">
        <v>0</v>
      </c>
      <c r="L29" s="158">
        <v>214039</v>
      </c>
      <c r="M29" s="159">
        <f>ROUND(SUM(E29:L29),0)</f>
        <v>267246</v>
      </c>
    </row>
    <row r="30" spans="1:13" ht="15.75" customHeight="1">
      <c r="A30" s="317">
        <v>2170</v>
      </c>
      <c r="B30" s="186" t="s">
        <v>444</v>
      </c>
      <c r="C30" s="187"/>
      <c r="D30" s="108">
        <v>5</v>
      </c>
      <c r="E30" s="158">
        <v>0</v>
      </c>
      <c r="F30" s="158">
        <v>329233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9">
        <f>ROUND(SUM(E30:L30),0)</f>
        <v>329233</v>
      </c>
    </row>
    <row r="31" spans="1:13" ht="15.75" customHeight="1">
      <c r="A31" s="317">
        <v>2170</v>
      </c>
      <c r="B31" s="186" t="s">
        <v>443</v>
      </c>
      <c r="C31" s="187"/>
      <c r="D31" s="108">
        <v>0.18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8725</v>
      </c>
      <c r="M31" s="159">
        <f t="shared" ref="M31:M37" si="4">ROUND(SUM(E31:L31),0)</f>
        <v>8725</v>
      </c>
    </row>
    <row r="32" spans="1:13" ht="15.75" customHeight="1">
      <c r="A32" s="317">
        <v>2171</v>
      </c>
      <c r="B32" s="186" t="s">
        <v>452</v>
      </c>
      <c r="C32" s="187"/>
      <c r="D32" s="108">
        <v>3</v>
      </c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232876</v>
      </c>
      <c r="M32" s="159">
        <f t="shared" si="4"/>
        <v>232876</v>
      </c>
    </row>
    <row r="33" spans="1:13" ht="15.75" customHeight="1">
      <c r="A33" s="317">
        <v>2310</v>
      </c>
      <c r="B33" s="186" t="s">
        <v>456</v>
      </c>
      <c r="C33" s="187"/>
      <c r="D33" s="110">
        <v>0.05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1255</v>
      </c>
      <c r="M33" s="159">
        <f t="shared" si="4"/>
        <v>1255</v>
      </c>
    </row>
    <row r="34" spans="1:13" ht="15.75" customHeight="1">
      <c r="A34" s="317">
        <v>2310</v>
      </c>
      <c r="B34" s="186" t="s">
        <v>455</v>
      </c>
      <c r="C34" s="187"/>
      <c r="D34" s="110">
        <v>2.54</v>
      </c>
      <c r="E34" s="158">
        <v>0</v>
      </c>
      <c r="F34" s="158"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63732</v>
      </c>
      <c r="M34" s="159">
        <f t="shared" si="4"/>
        <v>63732</v>
      </c>
    </row>
    <row r="35" spans="1:13" ht="15.75" customHeight="1">
      <c r="A35" s="317">
        <v>2310</v>
      </c>
      <c r="B35" s="186" t="s">
        <v>454</v>
      </c>
      <c r="C35" s="187"/>
      <c r="D35" s="110">
        <v>0.3</v>
      </c>
      <c r="E35" s="158">
        <v>7434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9">
        <f t="shared" si="4"/>
        <v>7434</v>
      </c>
    </row>
    <row r="36" spans="1:13" ht="15.75" customHeight="1">
      <c r="A36" s="317">
        <v>2310</v>
      </c>
      <c r="B36" s="186" t="s">
        <v>453</v>
      </c>
      <c r="C36" s="187"/>
      <c r="D36" s="110">
        <v>0.01</v>
      </c>
      <c r="E36" s="158">
        <v>0</v>
      </c>
      <c r="F36" s="158">
        <v>187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9">
        <f t="shared" si="4"/>
        <v>187</v>
      </c>
    </row>
    <row r="37" spans="1:13" ht="15.75" customHeight="1">
      <c r="A37" s="317"/>
      <c r="B37" s="186"/>
      <c r="C37" s="187"/>
      <c r="D37" s="110"/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9">
        <f t="shared" si="4"/>
        <v>0</v>
      </c>
    </row>
    <row r="38" spans="1:13" ht="21.75" customHeight="1">
      <c r="A38" s="319"/>
      <c r="B38" s="111"/>
      <c r="C38" s="111"/>
      <c r="D38" s="107" t="s">
        <v>8</v>
      </c>
      <c r="E38" s="160">
        <f t="shared" ref="E38:M38" si="5">SUM(E23:E37)</f>
        <v>128325</v>
      </c>
      <c r="F38" s="160">
        <f t="shared" si="5"/>
        <v>329420</v>
      </c>
      <c r="G38" s="160">
        <f t="shared" si="5"/>
        <v>181202</v>
      </c>
      <c r="H38" s="160">
        <f t="shared" si="5"/>
        <v>0</v>
      </c>
      <c r="I38" s="160">
        <f t="shared" si="5"/>
        <v>149318</v>
      </c>
      <c r="J38" s="160">
        <f t="shared" si="5"/>
        <v>53207</v>
      </c>
      <c r="K38" s="160">
        <f t="shared" si="5"/>
        <v>0</v>
      </c>
      <c r="L38" s="160">
        <f t="shared" si="5"/>
        <v>1622894</v>
      </c>
      <c r="M38" s="160">
        <f t="shared" si="5"/>
        <v>2464366</v>
      </c>
    </row>
    <row r="39" spans="1:13" ht="83.25" customHeight="1">
      <c r="A39" s="301" t="s">
        <v>360</v>
      </c>
      <c r="B39" s="295" t="s">
        <v>1</v>
      </c>
      <c r="C39" s="322"/>
      <c r="D39" s="323"/>
      <c r="E39" s="140" t="s">
        <v>12</v>
      </c>
      <c r="F39" s="140" t="s">
        <v>11</v>
      </c>
      <c r="G39" s="140" t="s">
        <v>269</v>
      </c>
      <c r="H39" s="140" t="s">
        <v>266</v>
      </c>
      <c r="I39" s="140" t="s">
        <v>282</v>
      </c>
      <c r="J39" s="140" t="s">
        <v>350</v>
      </c>
      <c r="K39" s="140" t="s">
        <v>351</v>
      </c>
      <c r="L39" s="140" t="s">
        <v>273</v>
      </c>
      <c r="M39" s="98" t="s">
        <v>0</v>
      </c>
    </row>
    <row r="40" spans="1:13" s="104" customFormat="1" ht="19.5" customHeight="1">
      <c r="A40" s="179">
        <v>3000</v>
      </c>
      <c r="B40" s="188" t="s">
        <v>2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90"/>
    </row>
    <row r="41" spans="1:13" ht="15.75" customHeight="1">
      <c r="A41" s="317">
        <v>3100</v>
      </c>
      <c r="B41" s="191" t="s">
        <v>451</v>
      </c>
      <c r="C41" s="192"/>
      <c r="D41" s="193"/>
      <c r="E41" s="158">
        <v>0</v>
      </c>
      <c r="F41" s="158">
        <v>0</v>
      </c>
      <c r="G41" s="158">
        <v>73092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9">
        <f>ROUND(SUM(E41:L41),0)</f>
        <v>73092</v>
      </c>
    </row>
    <row r="42" spans="1:13" ht="15.75" customHeight="1">
      <c r="A42" s="317">
        <v>3100</v>
      </c>
      <c r="B42" s="191" t="s">
        <v>450</v>
      </c>
      <c r="C42" s="192"/>
      <c r="D42" s="193"/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316333</v>
      </c>
      <c r="M42" s="159">
        <f t="shared" ref="M42:M64" si="6">ROUND(SUM(E42:L42),0)</f>
        <v>316333</v>
      </c>
    </row>
    <row r="43" spans="1:13" ht="15.75" customHeight="1">
      <c r="A43" s="317">
        <v>3100</v>
      </c>
      <c r="B43" s="191" t="s">
        <v>449</v>
      </c>
      <c r="C43" s="192"/>
      <c r="D43" s="193"/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3767</v>
      </c>
      <c r="M43" s="159">
        <f t="shared" ref="M43:M56" si="7">ROUND(SUM(E43:L43),0)</f>
        <v>3767</v>
      </c>
    </row>
    <row r="44" spans="1:13" ht="15.75" customHeight="1">
      <c r="A44" s="317">
        <v>3100</v>
      </c>
      <c r="B44" s="191" t="s">
        <v>440</v>
      </c>
      <c r="C44" s="192"/>
      <c r="D44" s="193"/>
      <c r="E44" s="158"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33513</v>
      </c>
      <c r="M44" s="159">
        <f t="shared" si="7"/>
        <v>33513</v>
      </c>
    </row>
    <row r="45" spans="1:13" ht="15.75" customHeight="1">
      <c r="A45" s="317">
        <v>3100</v>
      </c>
      <c r="B45" s="191" t="s">
        <v>448</v>
      </c>
      <c r="C45" s="192"/>
      <c r="D45" s="193"/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24614</v>
      </c>
      <c r="M45" s="159">
        <f t="shared" si="7"/>
        <v>24614</v>
      </c>
    </row>
    <row r="46" spans="1:13" ht="15.75" customHeight="1">
      <c r="A46" s="317">
        <v>3100</v>
      </c>
      <c r="B46" s="191" t="s">
        <v>447</v>
      </c>
      <c r="C46" s="192"/>
      <c r="D46" s="193"/>
      <c r="E46" s="158">
        <v>0</v>
      </c>
      <c r="F46" s="158">
        <v>0</v>
      </c>
      <c r="G46" s="158">
        <v>0</v>
      </c>
      <c r="H46" s="158">
        <v>0</v>
      </c>
      <c r="I46" s="158">
        <v>52636</v>
      </c>
      <c r="J46" s="158">
        <v>0</v>
      </c>
      <c r="K46" s="158">
        <v>0</v>
      </c>
      <c r="L46" s="158">
        <v>0</v>
      </c>
      <c r="M46" s="159">
        <f t="shared" si="7"/>
        <v>52636</v>
      </c>
    </row>
    <row r="47" spans="1:13" ht="15.75" customHeight="1">
      <c r="A47" s="317">
        <v>3100</v>
      </c>
      <c r="B47" s="191" t="s">
        <v>452</v>
      </c>
      <c r="C47" s="192"/>
      <c r="D47" s="193"/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76342</v>
      </c>
      <c r="M47" s="159">
        <f t="shared" si="7"/>
        <v>76342</v>
      </c>
    </row>
    <row r="48" spans="1:13" ht="15.75" customHeight="1">
      <c r="A48" s="317">
        <v>3100</v>
      </c>
      <c r="B48" s="191" t="s">
        <v>446</v>
      </c>
      <c r="C48" s="192"/>
      <c r="D48" s="193"/>
      <c r="E48" s="158">
        <v>37578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9">
        <f t="shared" si="7"/>
        <v>37578</v>
      </c>
    </row>
    <row r="49" spans="1:13" ht="15.75" customHeight="1">
      <c r="A49" s="317">
        <v>3100</v>
      </c>
      <c r="B49" s="191" t="s">
        <v>439</v>
      </c>
      <c r="C49" s="192"/>
      <c r="D49" s="193"/>
      <c r="E49" s="158">
        <v>0</v>
      </c>
      <c r="F49" s="158">
        <v>0</v>
      </c>
      <c r="G49" s="158">
        <v>10499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9">
        <f t="shared" si="7"/>
        <v>10499</v>
      </c>
    </row>
    <row r="50" spans="1:13" ht="15.75" customHeight="1">
      <c r="A50" s="317">
        <v>3100</v>
      </c>
      <c r="B50" s="191" t="s">
        <v>438</v>
      </c>
      <c r="C50" s="192"/>
      <c r="D50" s="193"/>
      <c r="E50" s="158">
        <v>7590</v>
      </c>
      <c r="F50" s="158">
        <v>0</v>
      </c>
      <c r="G50" s="158">
        <v>45538</v>
      </c>
      <c r="H50" s="158">
        <v>7590</v>
      </c>
      <c r="I50" s="158">
        <v>0</v>
      </c>
      <c r="J50" s="158">
        <v>0</v>
      </c>
      <c r="K50" s="158">
        <v>0</v>
      </c>
      <c r="L50" s="158">
        <v>0</v>
      </c>
      <c r="M50" s="159">
        <f t="shared" si="7"/>
        <v>60718</v>
      </c>
    </row>
    <row r="51" spans="1:13" ht="15.75" customHeight="1">
      <c r="A51" s="317">
        <v>3100</v>
      </c>
      <c r="B51" s="191" t="s">
        <v>437</v>
      </c>
      <c r="C51" s="192"/>
      <c r="D51" s="193"/>
      <c r="E51" s="158">
        <v>30757</v>
      </c>
      <c r="F51" s="158">
        <v>0</v>
      </c>
      <c r="G51" s="158">
        <v>184539</v>
      </c>
      <c r="H51" s="158">
        <v>30757</v>
      </c>
      <c r="I51" s="158">
        <v>0</v>
      </c>
      <c r="J51" s="158">
        <v>0</v>
      </c>
      <c r="K51" s="158">
        <v>0</v>
      </c>
      <c r="L51" s="158">
        <v>0</v>
      </c>
      <c r="M51" s="159">
        <f t="shared" si="7"/>
        <v>246053</v>
      </c>
    </row>
    <row r="52" spans="1:13" ht="15.75" customHeight="1">
      <c r="A52" s="317">
        <v>3100</v>
      </c>
      <c r="B52" s="191" t="s">
        <v>434</v>
      </c>
      <c r="C52" s="192"/>
      <c r="D52" s="193"/>
      <c r="E52" s="158">
        <v>15607</v>
      </c>
      <c r="F52" s="158">
        <v>0</v>
      </c>
      <c r="G52" s="158">
        <v>46822</v>
      </c>
      <c r="H52" s="158">
        <v>15607</v>
      </c>
      <c r="I52" s="158">
        <v>0</v>
      </c>
      <c r="J52" s="158">
        <v>0</v>
      </c>
      <c r="K52" s="158">
        <v>0</v>
      </c>
      <c r="L52" s="158">
        <v>0</v>
      </c>
      <c r="M52" s="159">
        <f t="shared" si="7"/>
        <v>78036</v>
      </c>
    </row>
    <row r="53" spans="1:13" ht="15.75" customHeight="1">
      <c r="A53" s="317">
        <v>3100</v>
      </c>
      <c r="B53" s="191" t="s">
        <v>441</v>
      </c>
      <c r="C53" s="192"/>
      <c r="D53" s="193"/>
      <c r="E53" s="158">
        <v>5635</v>
      </c>
      <c r="F53" s="158">
        <v>0</v>
      </c>
      <c r="G53" s="158">
        <v>16906</v>
      </c>
      <c r="H53" s="158">
        <v>5635</v>
      </c>
      <c r="I53" s="158">
        <v>0</v>
      </c>
      <c r="J53" s="158">
        <v>0</v>
      </c>
      <c r="K53" s="158">
        <v>0</v>
      </c>
      <c r="L53" s="158">
        <v>0</v>
      </c>
      <c r="M53" s="159">
        <f t="shared" si="7"/>
        <v>28176</v>
      </c>
    </row>
    <row r="54" spans="1:13" ht="15.75" customHeight="1">
      <c r="A54" s="317">
        <v>3100</v>
      </c>
      <c r="B54" s="191" t="s">
        <v>436</v>
      </c>
      <c r="C54" s="192"/>
      <c r="D54" s="193"/>
      <c r="E54" s="158">
        <v>0</v>
      </c>
      <c r="F54" s="158">
        <v>0</v>
      </c>
      <c r="G54" s="158">
        <v>20270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159">
        <f t="shared" si="7"/>
        <v>20270</v>
      </c>
    </row>
    <row r="55" spans="1:13" ht="15.75" customHeight="1">
      <c r="A55" s="317">
        <v>3100</v>
      </c>
      <c r="B55" s="191" t="s">
        <v>435</v>
      </c>
      <c r="C55" s="192"/>
      <c r="D55" s="193"/>
      <c r="E55" s="158">
        <v>0</v>
      </c>
      <c r="F55" s="158">
        <v>0</v>
      </c>
      <c r="G55" s="158">
        <v>0</v>
      </c>
      <c r="H55" s="158">
        <v>0</v>
      </c>
      <c r="I55" s="158">
        <v>0</v>
      </c>
      <c r="J55" s="158">
        <v>0</v>
      </c>
      <c r="K55" s="158">
        <v>0</v>
      </c>
      <c r="L55" s="158">
        <v>33048</v>
      </c>
      <c r="M55" s="159">
        <f t="shared" si="7"/>
        <v>33048</v>
      </c>
    </row>
    <row r="56" spans="1:13" ht="15.75" customHeight="1">
      <c r="A56" s="317">
        <v>3100</v>
      </c>
      <c r="B56" s="191" t="s">
        <v>445</v>
      </c>
      <c r="C56" s="192"/>
      <c r="D56" s="193"/>
      <c r="E56" s="158">
        <v>0</v>
      </c>
      <c r="F56" s="158">
        <v>0</v>
      </c>
      <c r="G56" s="158">
        <v>0</v>
      </c>
      <c r="H56" s="158">
        <v>0</v>
      </c>
      <c r="I56" s="158">
        <v>0</v>
      </c>
      <c r="J56" s="158">
        <v>17963</v>
      </c>
      <c r="K56" s="158">
        <v>0</v>
      </c>
      <c r="L56" s="158">
        <v>72260</v>
      </c>
      <c r="M56" s="159">
        <f t="shared" si="7"/>
        <v>90223</v>
      </c>
    </row>
    <row r="57" spans="1:13" ht="15.75" customHeight="1">
      <c r="A57" s="317">
        <v>3100</v>
      </c>
      <c r="B57" s="191" t="s">
        <v>444</v>
      </c>
      <c r="C57" s="192"/>
      <c r="D57" s="193"/>
      <c r="E57" s="158">
        <v>0</v>
      </c>
      <c r="F57" s="158">
        <v>132645</v>
      </c>
      <c r="G57" s="158">
        <v>0</v>
      </c>
      <c r="H57" s="158">
        <v>0</v>
      </c>
      <c r="I57" s="158">
        <v>0</v>
      </c>
      <c r="J57" s="158">
        <v>0</v>
      </c>
      <c r="K57" s="158">
        <v>0</v>
      </c>
      <c r="L57" s="158">
        <v>0</v>
      </c>
      <c r="M57" s="159">
        <f t="shared" ref="M57:M63" si="8">ROUND(SUM(E57:L57),0)</f>
        <v>132645</v>
      </c>
    </row>
    <row r="58" spans="1:13" ht="15.75" customHeight="1">
      <c r="A58" s="317">
        <v>3100</v>
      </c>
      <c r="B58" s="191" t="s">
        <v>443</v>
      </c>
      <c r="C58" s="192"/>
      <c r="D58" s="193"/>
      <c r="E58" s="158">
        <v>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1237</v>
      </c>
      <c r="M58" s="159">
        <f t="shared" si="8"/>
        <v>1237</v>
      </c>
    </row>
    <row r="59" spans="1:13" ht="15.75" customHeight="1">
      <c r="A59" s="317">
        <v>3200</v>
      </c>
      <c r="B59" s="191" t="s">
        <v>456</v>
      </c>
      <c r="C59" s="192"/>
      <c r="D59" s="193"/>
      <c r="E59" s="158">
        <v>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37</v>
      </c>
      <c r="M59" s="159">
        <f t="shared" si="8"/>
        <v>37</v>
      </c>
    </row>
    <row r="60" spans="1:13" ht="15.75" customHeight="1">
      <c r="A60" s="317">
        <v>3200</v>
      </c>
      <c r="B60" s="191" t="s">
        <v>455</v>
      </c>
      <c r="C60" s="192"/>
      <c r="D60" s="193"/>
      <c r="E60" s="158">
        <v>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677</v>
      </c>
      <c r="M60" s="159">
        <f t="shared" si="8"/>
        <v>677</v>
      </c>
    </row>
    <row r="61" spans="1:13" ht="15.75" customHeight="1">
      <c r="A61" s="317">
        <v>3200</v>
      </c>
      <c r="B61" s="191" t="s">
        <v>442</v>
      </c>
      <c r="C61" s="192"/>
      <c r="D61" s="193"/>
      <c r="E61" s="158">
        <v>105</v>
      </c>
      <c r="F61" s="158">
        <v>0</v>
      </c>
      <c r="G61" s="158">
        <v>314</v>
      </c>
      <c r="H61" s="158">
        <v>105</v>
      </c>
      <c r="I61" s="158">
        <v>0</v>
      </c>
      <c r="J61" s="158">
        <v>0</v>
      </c>
      <c r="K61" s="158">
        <v>0</v>
      </c>
      <c r="L61" s="158">
        <v>0</v>
      </c>
      <c r="M61" s="159">
        <f t="shared" si="8"/>
        <v>524</v>
      </c>
    </row>
    <row r="62" spans="1:13" ht="15.75" customHeight="1">
      <c r="A62" s="317">
        <v>3200</v>
      </c>
      <c r="B62" s="191" t="s">
        <v>454</v>
      </c>
      <c r="C62" s="192"/>
      <c r="D62" s="193"/>
      <c r="E62" s="158">
        <v>204</v>
      </c>
      <c r="F62" s="158">
        <v>0</v>
      </c>
      <c r="G62" s="158">
        <v>0</v>
      </c>
      <c r="H62" s="158">
        <v>0</v>
      </c>
      <c r="I62" s="158">
        <v>0</v>
      </c>
      <c r="J62" s="158">
        <v>0</v>
      </c>
      <c r="K62" s="158">
        <v>0</v>
      </c>
      <c r="L62" s="158">
        <v>0</v>
      </c>
      <c r="M62" s="159">
        <f t="shared" si="8"/>
        <v>204</v>
      </c>
    </row>
    <row r="63" spans="1:13" ht="15.75" customHeight="1">
      <c r="A63" s="317">
        <v>3200</v>
      </c>
      <c r="B63" s="191" t="s">
        <v>453</v>
      </c>
      <c r="C63" s="192"/>
      <c r="D63" s="193"/>
      <c r="E63" s="158">
        <v>0</v>
      </c>
      <c r="F63" s="158">
        <v>2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9">
        <f t="shared" si="8"/>
        <v>2</v>
      </c>
    </row>
    <row r="64" spans="1:13" ht="15.75" customHeight="1">
      <c r="A64" s="317"/>
      <c r="B64" s="191"/>
      <c r="C64" s="192"/>
      <c r="D64" s="193"/>
      <c r="E64" s="158">
        <v>0</v>
      </c>
      <c r="F64" s="158">
        <v>0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58">
        <v>0</v>
      </c>
      <c r="M64" s="159">
        <f t="shared" si="6"/>
        <v>0</v>
      </c>
    </row>
    <row r="65" spans="1:13" ht="21.75" customHeight="1">
      <c r="A65" s="319"/>
      <c r="B65" s="111"/>
      <c r="C65" s="111"/>
      <c r="D65" s="107" t="s">
        <v>8</v>
      </c>
      <c r="E65" s="160">
        <f t="shared" ref="E65:M65" si="9">SUM(E41:E64)</f>
        <v>97476</v>
      </c>
      <c r="F65" s="160">
        <f t="shared" si="9"/>
        <v>132647</v>
      </c>
      <c r="G65" s="160">
        <f t="shared" si="9"/>
        <v>397980</v>
      </c>
      <c r="H65" s="160">
        <f t="shared" si="9"/>
        <v>59694</v>
      </c>
      <c r="I65" s="160">
        <f t="shared" si="9"/>
        <v>52636</v>
      </c>
      <c r="J65" s="160">
        <f t="shared" si="9"/>
        <v>17963</v>
      </c>
      <c r="K65" s="160">
        <f t="shared" si="9"/>
        <v>0</v>
      </c>
      <c r="L65" s="160">
        <f t="shared" si="9"/>
        <v>561828</v>
      </c>
      <c r="M65" s="160">
        <f t="shared" si="9"/>
        <v>1320224</v>
      </c>
    </row>
    <row r="66" spans="1:13" ht="83.25" customHeight="1">
      <c r="A66" s="301" t="s">
        <v>360</v>
      </c>
      <c r="B66" s="295" t="s">
        <v>1</v>
      </c>
      <c r="C66" s="322"/>
      <c r="D66" s="323"/>
      <c r="E66" s="140" t="s">
        <v>12</v>
      </c>
      <c r="F66" s="140" t="s">
        <v>11</v>
      </c>
      <c r="G66" s="140" t="s">
        <v>269</v>
      </c>
      <c r="H66" s="140" t="s">
        <v>266</v>
      </c>
      <c r="I66" s="140" t="s">
        <v>282</v>
      </c>
      <c r="J66" s="140" t="s">
        <v>350</v>
      </c>
      <c r="K66" s="140" t="s">
        <v>351</v>
      </c>
      <c r="L66" s="140" t="s">
        <v>273</v>
      </c>
      <c r="M66" s="98" t="s">
        <v>0</v>
      </c>
    </row>
    <row r="67" spans="1:13" s="117" customFormat="1" ht="19.5" customHeight="1">
      <c r="A67" s="179">
        <v>4000</v>
      </c>
      <c r="B67" s="188" t="s">
        <v>7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90"/>
    </row>
    <row r="68" spans="1:13" ht="15.75" customHeight="1">
      <c r="A68" s="317">
        <v>4000</v>
      </c>
      <c r="B68" s="191" t="s">
        <v>458</v>
      </c>
      <c r="C68" s="192"/>
      <c r="D68" s="193"/>
      <c r="E68" s="158">
        <v>0</v>
      </c>
      <c r="F68" s="158">
        <v>0</v>
      </c>
      <c r="G68" s="158">
        <v>0</v>
      </c>
      <c r="H68" s="158">
        <v>0</v>
      </c>
      <c r="I68" s="158">
        <v>0</v>
      </c>
      <c r="J68" s="158">
        <v>0</v>
      </c>
      <c r="K68" s="158">
        <v>0</v>
      </c>
      <c r="L68" s="158">
        <v>9962</v>
      </c>
      <c r="M68" s="159">
        <f t="shared" ref="M68:M75" si="10">ROUND(SUM(E68:L68),0)</f>
        <v>9962</v>
      </c>
    </row>
    <row r="69" spans="1:13" ht="15.75" customHeight="1">
      <c r="A69" s="317">
        <v>4000</v>
      </c>
      <c r="B69" s="191" t="s">
        <v>459</v>
      </c>
      <c r="C69" s="192"/>
      <c r="D69" s="193"/>
      <c r="E69" s="158">
        <v>0</v>
      </c>
      <c r="F69" s="158">
        <v>0</v>
      </c>
      <c r="G69" s="158">
        <v>0</v>
      </c>
      <c r="H69" s="158">
        <v>0</v>
      </c>
      <c r="I69" s="158">
        <v>0</v>
      </c>
      <c r="J69" s="158">
        <v>0</v>
      </c>
      <c r="K69" s="158">
        <v>0</v>
      </c>
      <c r="L69" s="158">
        <v>1721</v>
      </c>
      <c r="M69" s="159">
        <f t="shared" si="10"/>
        <v>1721</v>
      </c>
    </row>
    <row r="70" spans="1:13" ht="15.75" customHeight="1">
      <c r="A70" s="317">
        <v>4000</v>
      </c>
      <c r="B70" s="191" t="s">
        <v>457</v>
      </c>
      <c r="C70" s="192"/>
      <c r="D70" s="193"/>
      <c r="E70" s="158">
        <v>0</v>
      </c>
      <c r="F70" s="158">
        <v>0</v>
      </c>
      <c r="G70" s="158">
        <v>0</v>
      </c>
      <c r="H70" s="158">
        <v>0</v>
      </c>
      <c r="I70" s="158">
        <v>0</v>
      </c>
      <c r="J70" s="158">
        <v>0</v>
      </c>
      <c r="K70" s="158">
        <v>0</v>
      </c>
      <c r="L70" s="158">
        <v>1293</v>
      </c>
      <c r="M70" s="159">
        <f t="shared" ref="M70:M72" si="11">ROUND(SUM(E70:L70),0)</f>
        <v>1293</v>
      </c>
    </row>
    <row r="71" spans="1:13" ht="15.75" customHeight="1">
      <c r="A71" s="317">
        <v>4000</v>
      </c>
      <c r="B71" s="191" t="s">
        <v>460</v>
      </c>
      <c r="C71" s="192"/>
      <c r="D71" s="193"/>
      <c r="E71" s="158">
        <v>0</v>
      </c>
      <c r="F71" s="158">
        <v>0</v>
      </c>
      <c r="G71" s="158">
        <v>15847</v>
      </c>
      <c r="H71" s="158">
        <v>0</v>
      </c>
      <c r="I71" s="158">
        <v>0</v>
      </c>
      <c r="J71" s="158">
        <v>0</v>
      </c>
      <c r="K71" s="158">
        <v>0</v>
      </c>
      <c r="L71" s="158">
        <v>0</v>
      </c>
      <c r="M71" s="159">
        <f t="shared" si="11"/>
        <v>15847</v>
      </c>
    </row>
    <row r="72" spans="1:13" ht="15.75" customHeight="1">
      <c r="A72" s="317">
        <v>4000</v>
      </c>
      <c r="B72" s="191" t="s">
        <v>445</v>
      </c>
      <c r="C72" s="192"/>
      <c r="D72" s="193"/>
      <c r="E72" s="158">
        <v>0</v>
      </c>
      <c r="F72" s="158">
        <v>0</v>
      </c>
      <c r="G72" s="158">
        <v>0</v>
      </c>
      <c r="H72" s="158">
        <v>0</v>
      </c>
      <c r="I72" s="158">
        <v>0</v>
      </c>
      <c r="J72" s="158">
        <v>6497</v>
      </c>
      <c r="K72" s="158">
        <v>0</v>
      </c>
      <c r="L72" s="158">
        <v>0</v>
      </c>
      <c r="M72" s="159">
        <f t="shared" si="11"/>
        <v>6497</v>
      </c>
    </row>
    <row r="73" spans="1:13" ht="15.75" customHeight="1">
      <c r="A73" s="317">
        <v>4000</v>
      </c>
      <c r="B73" s="191" t="s">
        <v>461</v>
      </c>
      <c r="C73" s="192"/>
      <c r="D73" s="193"/>
      <c r="E73" s="158">
        <v>38413</v>
      </c>
      <c r="F73" s="158">
        <v>0</v>
      </c>
      <c r="G73" s="158">
        <v>0</v>
      </c>
      <c r="H73" s="158">
        <v>0</v>
      </c>
      <c r="I73" s="158">
        <v>0</v>
      </c>
      <c r="J73" s="158">
        <v>0</v>
      </c>
      <c r="K73" s="158">
        <v>0</v>
      </c>
      <c r="L73" s="158">
        <v>0</v>
      </c>
      <c r="M73" s="159">
        <f t="shared" si="10"/>
        <v>38413</v>
      </c>
    </row>
    <row r="74" spans="1:13" ht="15.75" customHeight="1">
      <c r="A74" s="317">
        <v>4000</v>
      </c>
      <c r="B74" s="191" t="s">
        <v>443</v>
      </c>
      <c r="C74" s="192"/>
      <c r="D74" s="193"/>
      <c r="E74" s="158">
        <v>0</v>
      </c>
      <c r="F74" s="158">
        <v>0</v>
      </c>
      <c r="G74" s="158">
        <v>0</v>
      </c>
      <c r="H74" s="158">
        <v>0</v>
      </c>
      <c r="I74" s="158">
        <v>0</v>
      </c>
      <c r="J74" s="158">
        <v>0</v>
      </c>
      <c r="K74" s="158">
        <v>0</v>
      </c>
      <c r="L74" s="158">
        <v>1943</v>
      </c>
      <c r="M74" s="159">
        <f t="shared" si="10"/>
        <v>1943</v>
      </c>
    </row>
    <row r="75" spans="1:13" ht="15.75" customHeight="1">
      <c r="A75" s="317"/>
      <c r="B75" s="191"/>
      <c r="C75" s="192"/>
      <c r="D75" s="193"/>
      <c r="E75" s="158">
        <v>0</v>
      </c>
      <c r="F75" s="158">
        <v>0</v>
      </c>
      <c r="G75" s="158">
        <v>0</v>
      </c>
      <c r="H75" s="158">
        <v>0</v>
      </c>
      <c r="I75" s="158">
        <v>0</v>
      </c>
      <c r="J75" s="158">
        <v>0</v>
      </c>
      <c r="K75" s="158">
        <v>0</v>
      </c>
      <c r="L75" s="158">
        <v>0</v>
      </c>
      <c r="M75" s="159">
        <f t="shared" si="10"/>
        <v>0</v>
      </c>
    </row>
    <row r="76" spans="1:13" ht="21.75" customHeight="1">
      <c r="A76" s="319"/>
      <c r="B76" s="111"/>
      <c r="C76" s="111"/>
      <c r="D76" s="107" t="s">
        <v>8</v>
      </c>
      <c r="E76" s="161">
        <f t="shared" ref="E76:M76" si="12">SUM(E68:E75)</f>
        <v>38413</v>
      </c>
      <c r="F76" s="161">
        <f t="shared" si="12"/>
        <v>0</v>
      </c>
      <c r="G76" s="161">
        <f t="shared" si="12"/>
        <v>15847</v>
      </c>
      <c r="H76" s="161">
        <f t="shared" si="12"/>
        <v>0</v>
      </c>
      <c r="I76" s="161">
        <f t="shared" si="12"/>
        <v>0</v>
      </c>
      <c r="J76" s="161">
        <f t="shared" si="12"/>
        <v>6497</v>
      </c>
      <c r="K76" s="161">
        <f t="shared" si="12"/>
        <v>0</v>
      </c>
      <c r="L76" s="161">
        <f t="shared" si="12"/>
        <v>14919</v>
      </c>
      <c r="M76" s="161">
        <f t="shared" si="12"/>
        <v>75676</v>
      </c>
    </row>
    <row r="77" spans="1:13" ht="83.25" customHeight="1">
      <c r="A77" s="301" t="s">
        <v>360</v>
      </c>
      <c r="B77" s="295" t="s">
        <v>1</v>
      </c>
      <c r="C77" s="322"/>
      <c r="D77" s="323"/>
      <c r="E77" s="140" t="s">
        <v>12</v>
      </c>
      <c r="F77" s="140" t="s">
        <v>11</v>
      </c>
      <c r="G77" s="140" t="s">
        <v>269</v>
      </c>
      <c r="H77" s="140" t="s">
        <v>266</v>
      </c>
      <c r="I77" s="140" t="s">
        <v>282</v>
      </c>
      <c r="J77" s="140" t="s">
        <v>350</v>
      </c>
      <c r="K77" s="140" t="s">
        <v>351</v>
      </c>
      <c r="L77" s="140" t="s">
        <v>273</v>
      </c>
      <c r="M77" s="98" t="s">
        <v>0</v>
      </c>
    </row>
    <row r="78" spans="1:13" s="104" customFormat="1" ht="19.5" customHeight="1">
      <c r="A78" s="179">
        <v>5000</v>
      </c>
      <c r="B78" s="181" t="s">
        <v>205</v>
      </c>
      <c r="C78" s="180"/>
      <c r="D78" s="141"/>
      <c r="E78" s="141"/>
      <c r="F78" s="141"/>
      <c r="G78" s="141"/>
      <c r="H78" s="141"/>
      <c r="I78" s="141"/>
      <c r="J78" s="141"/>
      <c r="K78" s="141"/>
      <c r="L78" s="141"/>
      <c r="M78" s="142"/>
    </row>
    <row r="79" spans="1:13" s="122" customFormat="1" ht="15.75" customHeight="1">
      <c r="A79" s="318">
        <v>5000</v>
      </c>
      <c r="B79" s="191" t="s">
        <v>458</v>
      </c>
      <c r="C79" s="192"/>
      <c r="D79" s="193"/>
      <c r="E79" s="158">
        <v>0</v>
      </c>
      <c r="F79" s="158">
        <v>0</v>
      </c>
      <c r="G79" s="158">
        <v>0</v>
      </c>
      <c r="H79" s="158">
        <v>0</v>
      </c>
      <c r="I79" s="158">
        <v>0</v>
      </c>
      <c r="J79" s="158">
        <v>0</v>
      </c>
      <c r="K79" s="158">
        <v>0</v>
      </c>
      <c r="L79" s="158">
        <v>21385</v>
      </c>
      <c r="M79" s="159">
        <f t="shared" ref="M79:M87" si="13">ROUND(SUM(E79:L79),0)</f>
        <v>21385</v>
      </c>
    </row>
    <row r="80" spans="1:13" s="122" customFormat="1" ht="15.75" customHeight="1">
      <c r="A80" s="318">
        <v>5000</v>
      </c>
      <c r="B80" s="191" t="s">
        <v>459</v>
      </c>
      <c r="C80" s="192"/>
      <c r="D80" s="193"/>
      <c r="E80" s="158">
        <v>0</v>
      </c>
      <c r="F80" s="158">
        <v>0</v>
      </c>
      <c r="G80" s="158">
        <v>0</v>
      </c>
      <c r="H80" s="158">
        <v>0</v>
      </c>
      <c r="I80" s="158">
        <v>0</v>
      </c>
      <c r="J80" s="158">
        <v>0</v>
      </c>
      <c r="K80" s="158">
        <v>0</v>
      </c>
      <c r="L80" s="158">
        <v>7205</v>
      </c>
      <c r="M80" s="159">
        <f t="shared" ref="M80" si="14">ROUND(SUM(E80:L80),0)</f>
        <v>7205</v>
      </c>
    </row>
    <row r="81" spans="1:13" s="122" customFormat="1" ht="15.75" customHeight="1">
      <c r="A81" s="318">
        <v>5000</v>
      </c>
      <c r="B81" s="191" t="s">
        <v>457</v>
      </c>
      <c r="C81" s="192"/>
      <c r="D81" s="193"/>
      <c r="E81" s="158">
        <v>0</v>
      </c>
      <c r="F81" s="158">
        <v>0</v>
      </c>
      <c r="G81" s="158">
        <v>0</v>
      </c>
      <c r="H81" s="158">
        <v>0</v>
      </c>
      <c r="I81" s="158">
        <v>0</v>
      </c>
      <c r="J81" s="158">
        <v>0</v>
      </c>
      <c r="K81" s="158">
        <v>0</v>
      </c>
      <c r="L81" s="158">
        <v>5318</v>
      </c>
      <c r="M81" s="159">
        <f t="shared" si="13"/>
        <v>5318</v>
      </c>
    </row>
    <row r="82" spans="1:13" s="122" customFormat="1" ht="15.75" customHeight="1">
      <c r="A82" s="318">
        <v>5000</v>
      </c>
      <c r="B82" s="191" t="s">
        <v>446</v>
      </c>
      <c r="C82" s="192"/>
      <c r="D82" s="193"/>
      <c r="E82" s="158">
        <v>0</v>
      </c>
      <c r="F82" s="158">
        <v>4800</v>
      </c>
      <c r="G82" s="158">
        <v>0</v>
      </c>
      <c r="H82" s="158">
        <v>7200</v>
      </c>
      <c r="I82" s="158">
        <v>0</v>
      </c>
      <c r="J82" s="158">
        <v>0</v>
      </c>
      <c r="K82" s="158">
        <v>0</v>
      </c>
      <c r="L82" s="158">
        <v>0</v>
      </c>
      <c r="M82" s="159">
        <f t="shared" si="13"/>
        <v>12000</v>
      </c>
    </row>
    <row r="83" spans="1:13" s="122" customFormat="1" ht="15.75" customHeight="1">
      <c r="A83" s="318">
        <v>5000</v>
      </c>
      <c r="B83" s="191" t="s">
        <v>460</v>
      </c>
      <c r="C83" s="192"/>
      <c r="D83" s="193"/>
      <c r="E83" s="158">
        <v>0</v>
      </c>
      <c r="F83" s="158">
        <v>0</v>
      </c>
      <c r="G83" s="158">
        <v>15437</v>
      </c>
      <c r="H83" s="158">
        <v>0</v>
      </c>
      <c r="I83" s="158">
        <v>0</v>
      </c>
      <c r="J83" s="158">
        <v>0</v>
      </c>
      <c r="K83" s="158">
        <v>0</v>
      </c>
      <c r="L83" s="158">
        <v>0</v>
      </c>
      <c r="M83" s="159">
        <f t="shared" ref="M83:M86" si="15">ROUND(SUM(E83:L83),0)</f>
        <v>15437</v>
      </c>
    </row>
    <row r="84" spans="1:13" s="122" customFormat="1" ht="15.75" customHeight="1">
      <c r="A84" s="318">
        <v>5000</v>
      </c>
      <c r="B84" s="191" t="s">
        <v>445</v>
      </c>
      <c r="C84" s="192"/>
      <c r="D84" s="193"/>
      <c r="E84" s="158">
        <v>0</v>
      </c>
      <c r="F84" s="158">
        <v>0</v>
      </c>
      <c r="G84" s="158">
        <v>0</v>
      </c>
      <c r="H84" s="158">
        <v>0</v>
      </c>
      <c r="I84" s="158">
        <v>0</v>
      </c>
      <c r="J84" s="158">
        <v>7052</v>
      </c>
      <c r="K84" s="158">
        <v>0</v>
      </c>
      <c r="L84" s="158">
        <v>0</v>
      </c>
      <c r="M84" s="159">
        <f t="shared" si="15"/>
        <v>7052</v>
      </c>
    </row>
    <row r="85" spans="1:13" s="122" customFormat="1" ht="15.75" customHeight="1">
      <c r="A85" s="318">
        <v>5000</v>
      </c>
      <c r="B85" s="191" t="s">
        <v>461</v>
      </c>
      <c r="C85" s="192"/>
      <c r="D85" s="193"/>
      <c r="E85" s="158">
        <v>4075</v>
      </c>
      <c r="F85" s="158">
        <v>0</v>
      </c>
      <c r="G85" s="158">
        <v>0</v>
      </c>
      <c r="H85" s="158">
        <v>0</v>
      </c>
      <c r="I85" s="158">
        <v>0</v>
      </c>
      <c r="J85" s="158">
        <v>0</v>
      </c>
      <c r="K85" s="158">
        <v>0</v>
      </c>
      <c r="L85" s="158">
        <v>0</v>
      </c>
      <c r="M85" s="159">
        <f t="shared" si="15"/>
        <v>4075</v>
      </c>
    </row>
    <row r="86" spans="1:13" s="122" customFormat="1" ht="15.75" customHeight="1">
      <c r="A86" s="318">
        <v>5000</v>
      </c>
      <c r="B86" s="191" t="s">
        <v>444</v>
      </c>
      <c r="C86" s="192"/>
      <c r="D86" s="193"/>
      <c r="E86" s="158">
        <v>0</v>
      </c>
      <c r="F86" s="158">
        <v>651</v>
      </c>
      <c r="G86" s="158">
        <v>0</v>
      </c>
      <c r="H86" s="158">
        <v>0</v>
      </c>
      <c r="I86" s="158">
        <v>0</v>
      </c>
      <c r="J86" s="158">
        <v>0</v>
      </c>
      <c r="K86" s="158">
        <v>0</v>
      </c>
      <c r="L86" s="158">
        <v>0</v>
      </c>
      <c r="M86" s="159">
        <f t="shared" si="15"/>
        <v>651</v>
      </c>
    </row>
    <row r="87" spans="1:13" ht="15.75" customHeight="1">
      <c r="A87" s="318"/>
      <c r="B87" s="191"/>
      <c r="C87" s="192"/>
      <c r="D87" s="193"/>
      <c r="E87" s="158">
        <v>0</v>
      </c>
      <c r="F87" s="158">
        <v>0</v>
      </c>
      <c r="G87" s="158">
        <v>0</v>
      </c>
      <c r="H87" s="158">
        <v>0</v>
      </c>
      <c r="I87" s="158">
        <v>0</v>
      </c>
      <c r="J87" s="158">
        <v>0</v>
      </c>
      <c r="K87" s="158">
        <v>0</v>
      </c>
      <c r="L87" s="158">
        <v>0</v>
      </c>
      <c r="M87" s="159">
        <f t="shared" si="13"/>
        <v>0</v>
      </c>
    </row>
    <row r="88" spans="1:13" ht="21.75" customHeight="1">
      <c r="A88" s="320"/>
      <c r="B88" s="111"/>
      <c r="C88" s="111"/>
      <c r="D88" s="299" t="s">
        <v>8</v>
      </c>
      <c r="E88" s="160">
        <f t="shared" ref="E88:M88" si="16">SUM(E79:E87)</f>
        <v>4075</v>
      </c>
      <c r="F88" s="160">
        <f t="shared" si="16"/>
        <v>5451</v>
      </c>
      <c r="G88" s="160">
        <f t="shared" si="16"/>
        <v>15437</v>
      </c>
      <c r="H88" s="160">
        <f t="shared" si="16"/>
        <v>7200</v>
      </c>
      <c r="I88" s="160">
        <f t="shared" si="16"/>
        <v>0</v>
      </c>
      <c r="J88" s="160">
        <f t="shared" si="16"/>
        <v>7052</v>
      </c>
      <c r="K88" s="160">
        <f t="shared" si="16"/>
        <v>0</v>
      </c>
      <c r="L88" s="160">
        <f t="shared" si="16"/>
        <v>33908</v>
      </c>
      <c r="M88" s="160">
        <f t="shared" si="16"/>
        <v>73123</v>
      </c>
    </row>
    <row r="89" spans="1:13" ht="83.25" customHeight="1">
      <c r="A89" s="324" t="s">
        <v>360</v>
      </c>
      <c r="B89" s="322" t="s">
        <v>1</v>
      </c>
      <c r="C89" s="322"/>
      <c r="D89" s="323"/>
      <c r="E89" s="321" t="s">
        <v>12</v>
      </c>
      <c r="F89" s="140" t="s">
        <v>11</v>
      </c>
      <c r="G89" s="140" t="s">
        <v>269</v>
      </c>
      <c r="H89" s="140" t="s">
        <v>266</v>
      </c>
      <c r="I89" s="140" t="s">
        <v>282</v>
      </c>
      <c r="J89" s="140" t="s">
        <v>350</v>
      </c>
      <c r="K89" s="140" t="s">
        <v>351</v>
      </c>
      <c r="L89" s="140" t="s">
        <v>273</v>
      </c>
      <c r="M89" s="98" t="s">
        <v>0</v>
      </c>
    </row>
    <row r="90" spans="1:13" s="117" customFormat="1" ht="19.5" customHeight="1">
      <c r="A90" s="179">
        <v>6000</v>
      </c>
      <c r="B90" s="188" t="s">
        <v>3</v>
      </c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90"/>
    </row>
    <row r="91" spans="1:13" ht="15.75" customHeight="1">
      <c r="A91" s="318">
        <v>6000</v>
      </c>
      <c r="B91" s="191" t="s">
        <v>458</v>
      </c>
      <c r="C91" s="192"/>
      <c r="D91" s="193"/>
      <c r="E91" s="158">
        <v>0</v>
      </c>
      <c r="F91" s="158">
        <v>0</v>
      </c>
      <c r="G91" s="158">
        <v>0</v>
      </c>
      <c r="H91" s="158">
        <v>0</v>
      </c>
      <c r="I91" s="158">
        <v>0</v>
      </c>
      <c r="J91" s="158">
        <v>0</v>
      </c>
      <c r="K91" s="158">
        <v>0</v>
      </c>
      <c r="L91" s="158">
        <v>894</v>
      </c>
      <c r="M91" s="159">
        <f>ROUND(SUM(E91:L91),0)</f>
        <v>894</v>
      </c>
    </row>
    <row r="92" spans="1:13" ht="15.75" customHeight="1">
      <c r="A92" s="318">
        <v>6000</v>
      </c>
      <c r="B92" s="191" t="s">
        <v>460</v>
      </c>
      <c r="C92" s="192"/>
      <c r="D92" s="193"/>
      <c r="E92" s="158">
        <v>0</v>
      </c>
      <c r="F92" s="158">
        <v>0</v>
      </c>
      <c r="G92" s="158">
        <v>4451</v>
      </c>
      <c r="H92" s="158">
        <v>0</v>
      </c>
      <c r="I92" s="158">
        <v>0</v>
      </c>
      <c r="J92" s="158">
        <v>0</v>
      </c>
      <c r="K92" s="158">
        <v>0</v>
      </c>
      <c r="L92" s="158">
        <v>0</v>
      </c>
      <c r="M92" s="159">
        <f>ROUND(SUM(E92:L92),0)</f>
        <v>4451</v>
      </c>
    </row>
    <row r="93" spans="1:13" ht="15.75" customHeight="1">
      <c r="A93" s="318">
        <v>6000</v>
      </c>
      <c r="B93" s="191" t="s">
        <v>461</v>
      </c>
      <c r="C93" s="192"/>
      <c r="D93" s="193"/>
      <c r="E93" s="158">
        <v>4464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9">
        <f>ROUND(SUM(E93:L93),0)</f>
        <v>4464</v>
      </c>
    </row>
    <row r="94" spans="1:13" ht="15.75" customHeight="1">
      <c r="A94" s="318"/>
      <c r="B94" s="191"/>
      <c r="C94" s="192"/>
      <c r="D94" s="193"/>
      <c r="E94" s="158">
        <v>0</v>
      </c>
      <c r="F94" s="158">
        <v>0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158">
        <v>0</v>
      </c>
      <c r="M94" s="159">
        <f>ROUND(SUM(E94:L94),0)</f>
        <v>0</v>
      </c>
    </row>
    <row r="95" spans="1:13" ht="20.25" customHeight="1">
      <c r="A95" s="320"/>
      <c r="B95" s="111"/>
      <c r="C95" s="111"/>
      <c r="D95" s="299" t="s">
        <v>8</v>
      </c>
      <c r="E95" s="160">
        <f>SUM(E91:E94)</f>
        <v>4464</v>
      </c>
      <c r="F95" s="160">
        <f t="shared" ref="F95:M95" si="17">SUM(F91:F94)</f>
        <v>0</v>
      </c>
      <c r="G95" s="160">
        <f t="shared" si="17"/>
        <v>4451</v>
      </c>
      <c r="H95" s="160">
        <f t="shared" si="17"/>
        <v>0</v>
      </c>
      <c r="I95" s="160">
        <f t="shared" si="17"/>
        <v>0</v>
      </c>
      <c r="J95" s="160">
        <f t="shared" si="17"/>
        <v>0</v>
      </c>
      <c r="K95" s="160">
        <f t="shared" si="17"/>
        <v>0</v>
      </c>
      <c r="L95" s="160">
        <f t="shared" si="17"/>
        <v>894</v>
      </c>
      <c r="M95" s="160">
        <f t="shared" si="17"/>
        <v>9809</v>
      </c>
    </row>
    <row r="96" spans="1:13" ht="83.25" customHeight="1">
      <c r="A96" s="301" t="s">
        <v>360</v>
      </c>
      <c r="B96" s="295" t="s">
        <v>1</v>
      </c>
      <c r="C96" s="322"/>
      <c r="D96" s="323"/>
      <c r="E96" s="140" t="s">
        <v>12</v>
      </c>
      <c r="F96" s="140" t="s">
        <v>11</v>
      </c>
      <c r="G96" s="140" t="s">
        <v>269</v>
      </c>
      <c r="H96" s="140" t="s">
        <v>266</v>
      </c>
      <c r="I96" s="140" t="s">
        <v>282</v>
      </c>
      <c r="J96" s="140" t="s">
        <v>350</v>
      </c>
      <c r="K96" s="140" t="s">
        <v>351</v>
      </c>
      <c r="L96" s="140" t="s">
        <v>273</v>
      </c>
      <c r="M96" s="98" t="s">
        <v>0</v>
      </c>
    </row>
    <row r="97" spans="1:18" s="104" customFormat="1" ht="19.5" customHeight="1">
      <c r="A97" s="179">
        <v>7000</v>
      </c>
      <c r="B97" s="188" t="s">
        <v>6</v>
      </c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90"/>
    </row>
    <row r="98" spans="1:18" ht="15.75" customHeight="1">
      <c r="A98" s="317"/>
      <c r="B98" s="191"/>
      <c r="C98" s="192"/>
      <c r="D98" s="193"/>
      <c r="E98" s="158">
        <v>0</v>
      </c>
      <c r="F98" s="158">
        <v>0</v>
      </c>
      <c r="G98" s="158">
        <v>0</v>
      </c>
      <c r="H98" s="158">
        <v>0</v>
      </c>
      <c r="I98" s="158">
        <v>0</v>
      </c>
      <c r="J98" s="158">
        <v>0</v>
      </c>
      <c r="K98" s="158">
        <v>0</v>
      </c>
      <c r="L98" s="158">
        <v>0</v>
      </c>
      <c r="M98" s="159">
        <f>ROUND(SUM(E98:L98),0)</f>
        <v>0</v>
      </c>
    </row>
    <row r="99" spans="1:18" ht="15.75" customHeight="1">
      <c r="A99" s="317"/>
      <c r="B99" s="191"/>
      <c r="C99" s="192"/>
      <c r="D99" s="193"/>
      <c r="E99" s="158">
        <v>0</v>
      </c>
      <c r="F99" s="158">
        <v>0</v>
      </c>
      <c r="G99" s="158">
        <v>0</v>
      </c>
      <c r="H99" s="158">
        <v>0</v>
      </c>
      <c r="I99" s="158">
        <v>0</v>
      </c>
      <c r="J99" s="158">
        <v>0</v>
      </c>
      <c r="K99" s="158">
        <v>0</v>
      </c>
      <c r="L99" s="158">
        <v>0</v>
      </c>
      <c r="M99" s="159">
        <f>ROUND(SUM(E99:L99),0)</f>
        <v>0</v>
      </c>
    </row>
    <row r="100" spans="1:18" ht="15.75" customHeight="1">
      <c r="A100" s="317"/>
      <c r="B100" s="191"/>
      <c r="C100" s="192"/>
      <c r="D100" s="193"/>
      <c r="E100" s="158">
        <v>0</v>
      </c>
      <c r="F100" s="158">
        <v>0</v>
      </c>
      <c r="G100" s="158">
        <v>0</v>
      </c>
      <c r="H100" s="158">
        <v>0</v>
      </c>
      <c r="I100" s="158">
        <v>0</v>
      </c>
      <c r="J100" s="158">
        <v>0</v>
      </c>
      <c r="K100" s="158">
        <v>0</v>
      </c>
      <c r="L100" s="158"/>
      <c r="M100" s="159">
        <f>ROUND(SUM(E100:L100),0)</f>
        <v>0</v>
      </c>
    </row>
    <row r="101" spans="1:18" ht="21.75" customHeight="1">
      <c r="A101" s="319"/>
      <c r="B101" s="111"/>
      <c r="C101" s="111"/>
      <c r="D101" s="299" t="s">
        <v>8</v>
      </c>
      <c r="E101" s="160">
        <f>SUM(E98:E100)</f>
        <v>0</v>
      </c>
      <c r="F101" s="160">
        <f t="shared" ref="F101:M101" si="18">SUM(F98:F100)</f>
        <v>0</v>
      </c>
      <c r="G101" s="160">
        <f t="shared" si="18"/>
        <v>0</v>
      </c>
      <c r="H101" s="160">
        <f t="shared" si="18"/>
        <v>0</v>
      </c>
      <c r="I101" s="160">
        <f t="shared" si="18"/>
        <v>0</v>
      </c>
      <c r="J101" s="160">
        <f t="shared" si="18"/>
        <v>0</v>
      </c>
      <c r="K101" s="160">
        <f t="shared" si="18"/>
        <v>0</v>
      </c>
      <c r="L101" s="160">
        <f t="shared" si="18"/>
        <v>0</v>
      </c>
      <c r="M101" s="160">
        <f t="shared" si="18"/>
        <v>0</v>
      </c>
    </row>
    <row r="102" spans="1:18" s="122" customFormat="1" ht="9" customHeight="1">
      <c r="A102" s="112"/>
      <c r="B102" s="113"/>
      <c r="C102" s="113"/>
      <c r="D102" s="114"/>
      <c r="E102" s="115"/>
      <c r="F102" s="115"/>
      <c r="G102" s="115"/>
      <c r="H102" s="115"/>
      <c r="I102" s="115"/>
      <c r="J102" s="115"/>
      <c r="K102" s="115"/>
      <c r="L102" s="115"/>
      <c r="M102" s="116"/>
    </row>
    <row r="103" spans="1:18" ht="20.25" customHeight="1">
      <c r="A103" s="125"/>
      <c r="B103" s="126"/>
      <c r="C103" s="126"/>
      <c r="D103" s="126" t="s">
        <v>265</v>
      </c>
      <c r="E103" s="157">
        <f t="shared" ref="E103:L103" si="19">SUM(E20+E38+E65+E76+E88+E95+E101)</f>
        <v>508541</v>
      </c>
      <c r="F103" s="157">
        <f t="shared" si="19"/>
        <v>467518</v>
      </c>
      <c r="G103" s="157">
        <f t="shared" si="19"/>
        <v>1883222</v>
      </c>
      <c r="H103" s="157">
        <f t="shared" si="19"/>
        <v>302681</v>
      </c>
      <c r="I103" s="157">
        <f t="shared" si="19"/>
        <v>201954</v>
      </c>
      <c r="J103" s="157">
        <f t="shared" si="19"/>
        <v>84719</v>
      </c>
      <c r="K103" s="157">
        <f t="shared" si="19"/>
        <v>0</v>
      </c>
      <c r="L103" s="157">
        <f t="shared" si="19"/>
        <v>2442601</v>
      </c>
      <c r="M103" s="99"/>
    </row>
    <row r="104" spans="1:18" ht="21.75" customHeight="1">
      <c r="A104" s="147"/>
      <c r="B104" s="127"/>
      <c r="C104" s="127"/>
      <c r="D104" s="118"/>
      <c r="E104" s="128"/>
      <c r="F104" s="128"/>
      <c r="G104" s="128"/>
      <c r="H104" s="118"/>
      <c r="I104" s="143"/>
      <c r="J104" s="143"/>
      <c r="K104" s="143"/>
      <c r="L104" s="143" t="s">
        <v>340</v>
      </c>
      <c r="M104" s="157">
        <f>SUM(M20+M38+M65+M76+M88+M95+M101)</f>
        <v>5891236</v>
      </c>
    </row>
    <row r="105" spans="1:18" ht="13.5" customHeight="1">
      <c r="A105" s="129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15"/>
    </row>
    <row r="107" spans="1:18" s="139" customFormat="1" ht="17.25" customHeight="1">
      <c r="D107" s="271"/>
      <c r="E107" s="271"/>
      <c r="F107" s="431" t="s">
        <v>410</v>
      </c>
      <c r="G107" s="271"/>
      <c r="H107" s="271"/>
      <c r="I107" s="271"/>
      <c r="J107" s="271"/>
      <c r="K107" s="271"/>
      <c r="L107" s="271"/>
      <c r="M107" s="271"/>
      <c r="N107" s="271"/>
      <c r="O107" s="271"/>
    </row>
    <row r="108" spans="1:18" s="139" customFormat="1" ht="17.25" customHeight="1">
      <c r="A108" s="279"/>
      <c r="B108" s="279"/>
      <c r="C108" s="279"/>
      <c r="D108" s="279"/>
      <c r="E108" s="279"/>
      <c r="F108" s="271" t="s">
        <v>375</v>
      </c>
      <c r="G108" s="279"/>
      <c r="H108" s="279"/>
      <c r="I108" s="279"/>
      <c r="J108" s="279"/>
      <c r="K108" s="279"/>
      <c r="L108" s="279"/>
      <c r="M108" s="279"/>
    </row>
    <row r="109" spans="1:18" s="139" customFormat="1" ht="18.75" customHeight="1">
      <c r="F109" s="271" t="s">
        <v>267</v>
      </c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</row>
    <row r="110" spans="1:18" s="173" customFormat="1" ht="15.75" customHeight="1">
      <c r="A110" s="54" t="s">
        <v>348</v>
      </c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</row>
    <row r="111" spans="1:18" s="173" customFormat="1" ht="15.75" customHeight="1">
      <c r="A111" s="64" t="s">
        <v>293</v>
      </c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</row>
    <row r="112" spans="1:18" s="173" customFormat="1" ht="15.75" customHeight="1">
      <c r="A112" s="64" t="s">
        <v>352</v>
      </c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</row>
    <row r="113" spans="1:13" s="173" customFormat="1" ht="15.75" customHeight="1">
      <c r="A113" s="64" t="s">
        <v>315</v>
      </c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</row>
    <row r="114" spans="1:13" s="173" customFormat="1" ht="15.75" customHeight="1">
      <c r="A114" s="194"/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</row>
    <row r="115" spans="1:13" s="250" customFormat="1" ht="15.75" customHeight="1">
      <c r="A115" s="139" t="s">
        <v>284</v>
      </c>
      <c r="B115" s="282"/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</row>
    <row r="116" spans="1:13" s="250" customFormat="1" ht="15.75" customHeight="1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</row>
    <row r="117" spans="1:13" s="250" customFormat="1" ht="15.75" customHeight="1">
      <c r="A117" s="280" t="s">
        <v>316</v>
      </c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</row>
    <row r="118" spans="1:13" s="250" customFormat="1" ht="15.75" customHeight="1">
      <c r="A118" s="250" t="s">
        <v>317</v>
      </c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</row>
    <row r="119" spans="1:13" s="250" customFormat="1" ht="15.75" customHeight="1">
      <c r="A119" s="250" t="s">
        <v>318</v>
      </c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</row>
    <row r="120" spans="1:13" s="250" customFormat="1" ht="15.75" customHeight="1">
      <c r="A120" s="250" t="s">
        <v>319</v>
      </c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</row>
    <row r="121" spans="1:13" s="250" customFormat="1" ht="15.75" customHeight="1">
      <c r="A121" s="250" t="s">
        <v>320</v>
      </c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</row>
    <row r="122" spans="1:13" s="250" customFormat="1" ht="15.75" customHeight="1">
      <c r="A122" s="250" t="s">
        <v>321</v>
      </c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</row>
    <row r="123" spans="1:13" s="250" customFormat="1" ht="15.75" customHeight="1">
      <c r="A123" s="250" t="s">
        <v>333</v>
      </c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</row>
    <row r="124" spans="1:13" s="250" customFormat="1" ht="15.75" customHeight="1">
      <c r="A124" s="250" t="s">
        <v>322</v>
      </c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</row>
    <row r="125" spans="1:13" s="250" customFormat="1" ht="15.75" customHeight="1">
      <c r="A125" s="250" t="s">
        <v>323</v>
      </c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</row>
    <row r="126" spans="1:13" s="250" customFormat="1" ht="15.75" customHeight="1">
      <c r="A126" s="250" t="s">
        <v>324</v>
      </c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</row>
    <row r="127" spans="1:13" s="250" customFormat="1" ht="15.75" customHeight="1">
      <c r="A127" s="250" t="s">
        <v>334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</row>
    <row r="128" spans="1:13" s="250" customFormat="1" ht="15.75" customHeight="1">
      <c r="A128" s="250" t="s">
        <v>335</v>
      </c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</row>
    <row r="129" spans="1:13" s="250" customFormat="1" ht="15.75" customHeight="1"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</row>
    <row r="130" spans="1:13" s="250" customFormat="1" ht="15.75" customHeight="1">
      <c r="A130" s="250" t="s">
        <v>325</v>
      </c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</row>
    <row r="131" spans="1:13" s="250" customFormat="1" ht="15.75" customHeight="1">
      <c r="A131" s="250" t="s">
        <v>326</v>
      </c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</row>
    <row r="132" spans="1:13" s="250" customFormat="1" ht="15.75" customHeight="1">
      <c r="A132" s="250" t="s">
        <v>327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</row>
    <row r="133" spans="1:13" s="250" customFormat="1" ht="15.75" customHeight="1">
      <c r="A133" s="250" t="s">
        <v>328</v>
      </c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</row>
    <row r="134" spans="1:13" s="250" customFormat="1" ht="15.75" customHeight="1">
      <c r="A134" s="250" t="s">
        <v>329</v>
      </c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</row>
    <row r="135" spans="1:13" s="250" customFormat="1" ht="15.75" customHeight="1"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</row>
    <row r="136" spans="1:13" s="250" customFormat="1" ht="15.75" customHeight="1">
      <c r="A136" s="250" t="s">
        <v>330</v>
      </c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</row>
    <row r="137" spans="1:13" s="250" customFormat="1" ht="15.75" customHeight="1">
      <c r="A137" s="250" t="s">
        <v>331</v>
      </c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</row>
    <row r="138" spans="1:13" s="250" customFormat="1" ht="15.75" customHeight="1">
      <c r="A138" s="250" t="s">
        <v>332</v>
      </c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</row>
    <row r="139" spans="1:13" s="173" customFormat="1" ht="15.75" customHeight="1">
      <c r="A139" s="242" t="s">
        <v>354</v>
      </c>
      <c r="B139" s="283"/>
      <c r="C139" s="283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</row>
    <row r="140" spans="1:13" s="173" customFormat="1" ht="15.75" customHeight="1"/>
  </sheetData>
  <sheetProtection insertRows="0" deleteRows="0"/>
  <sortState ref="A13:L16">
    <sortCondition ref="B13"/>
  </sortState>
  <phoneticPr fontId="4" type="noConversion"/>
  <dataValidations count="1">
    <dataValidation type="whole" showInputMessage="1" showErrorMessage="1" errorTitle="Whole Numbers Only" error="Please enter whole numbers only." sqref="E10:L19 E98:L100 E91:L94 E68:L75 E79:L87 E23:L37 E41:L64">
      <formula1>0</formula1>
      <formula2>1000000000</formula2>
    </dataValidation>
  </dataValidations>
  <printOptions horizontalCentered="1"/>
  <pageMargins left="0" right="0" top="0" bottom="0" header="0.17" footer="0"/>
  <headerFooter>
    <oddFooter>&amp;L&amp;8Credit SSSP 2014-15 Year-End Expenditures Report (12/22/15)&amp;C&amp;8Date Printed
&amp;D&amp;R&amp;8Page &amp;P of &amp;N</oddFooter>
  </headerFooter>
  <rowBreaks count="1" manualBreakCount="1">
    <brk id="105" max="16383" man="1"/>
  </rowBreaks>
  <colBreaks count="1" manualBreakCount="1">
    <brk id="13" max="1048575" man="1"/>
  </col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7"/>
  <sheetViews>
    <sheetView tabSelected="1" view="pageLayout" topLeftCell="A2" workbookViewId="0">
      <selection activeCell="C26" sqref="C26"/>
    </sheetView>
  </sheetViews>
  <sheetFormatPr baseColWidth="10" defaultColWidth="11.5" defaultRowHeight="14" x14ac:dyDescent="0"/>
  <cols>
    <col min="1" max="1" width="3.83203125" style="328" customWidth="1"/>
    <col min="2" max="2" width="60.1640625" style="328" customWidth="1"/>
    <col min="3" max="3" width="30" style="328" customWidth="1"/>
    <col min="4" max="4" width="26.1640625" style="328" customWidth="1"/>
    <col min="5" max="5" width="13.5" style="328" customWidth="1"/>
    <col min="6" max="6" width="10.83203125" style="328" customWidth="1"/>
    <col min="7" max="16384" width="11.5" style="328"/>
  </cols>
  <sheetData>
    <row r="1" spans="1:11" ht="15" customHeight="1">
      <c r="A1" s="432" t="str">
        <f>'Part I Funding'!A1</f>
        <v>2015-16</v>
      </c>
      <c r="B1" s="325"/>
      <c r="C1" s="326"/>
      <c r="D1" s="326"/>
      <c r="E1" s="327"/>
      <c r="F1" s="327"/>
    </row>
    <row r="2" spans="1:11" ht="15" customHeight="1">
      <c r="A2" s="432" t="str">
        <f>'Part I Funding'!A2</f>
        <v>Foothill-DeAnza CCD</v>
      </c>
      <c r="B2" s="329"/>
      <c r="C2" s="330"/>
      <c r="D2" s="330"/>
      <c r="E2" s="327"/>
      <c r="F2" s="327"/>
    </row>
    <row r="3" spans="1:11" ht="15" customHeight="1">
      <c r="A3" s="432" t="str">
        <f>'Part I Funding'!A3</f>
        <v>De Anza College</v>
      </c>
      <c r="B3" s="329"/>
      <c r="C3" s="330"/>
      <c r="D3" s="330"/>
      <c r="E3" s="327"/>
      <c r="F3" s="327"/>
    </row>
    <row r="4" spans="1:11" ht="15" customHeight="1">
      <c r="A4" s="243" t="s">
        <v>341</v>
      </c>
      <c r="B4" s="331"/>
      <c r="C4" s="332"/>
      <c r="D4" s="332"/>
      <c r="E4" s="327"/>
      <c r="F4" s="327"/>
    </row>
    <row r="5" spans="1:11" ht="15">
      <c r="B5" s="333"/>
      <c r="C5" s="334"/>
      <c r="D5" s="334"/>
      <c r="E5" s="327"/>
      <c r="F5" s="327"/>
    </row>
    <row r="6" spans="1:11" ht="18" customHeight="1">
      <c r="A6" s="334" t="s">
        <v>377</v>
      </c>
      <c r="B6" s="334"/>
      <c r="C6" s="334"/>
      <c r="D6" s="334"/>
      <c r="E6" s="327"/>
      <c r="F6" s="327"/>
      <c r="G6" s="335"/>
      <c r="H6" s="335"/>
      <c r="I6" s="335"/>
      <c r="J6" s="335"/>
      <c r="K6" s="335"/>
    </row>
    <row r="7" spans="1:11" ht="18" customHeight="1">
      <c r="A7" s="336"/>
      <c r="B7" s="337" t="str">
        <f>'Part I Funding'!A10</f>
        <v xml:space="preserve">Total 2015-16 Credit Student Success and Support Program Allocation </v>
      </c>
      <c r="C7" s="336"/>
      <c r="D7" s="338">
        <f>SUM('Part I Funding'!E10)</f>
        <v>3046609</v>
      </c>
      <c r="E7" s="327"/>
      <c r="F7" s="327"/>
      <c r="G7" s="339"/>
      <c r="H7" s="340"/>
      <c r="I7" s="341"/>
      <c r="J7" s="340"/>
      <c r="K7" s="342"/>
    </row>
    <row r="8" spans="1:11" s="348" customFormat="1" ht="18" customHeight="1">
      <c r="A8" s="336"/>
      <c r="B8" s="343" t="s">
        <v>279</v>
      </c>
      <c r="C8" s="343"/>
      <c r="D8" s="344"/>
      <c r="E8" s="327"/>
      <c r="F8" s="327"/>
      <c r="G8" s="340"/>
      <c r="H8" s="345"/>
      <c r="I8" s="340"/>
      <c r="J8" s="346"/>
      <c r="K8" s="347"/>
    </row>
    <row r="9" spans="1:11" s="351" customFormat="1" ht="18" customHeight="1">
      <c r="A9" s="336"/>
      <c r="B9" s="343" t="s">
        <v>285</v>
      </c>
      <c r="C9" s="343"/>
      <c r="D9" s="349">
        <f>SUM('Part I Funding'!E12)</f>
        <v>0</v>
      </c>
      <c r="E9" s="327"/>
      <c r="F9" s="327"/>
      <c r="G9" s="340"/>
      <c r="H9" s="340"/>
      <c r="I9" s="340"/>
      <c r="J9" s="346"/>
      <c r="K9" s="350"/>
    </row>
    <row r="10" spans="1:11" s="352" customFormat="1" ht="18" customHeight="1">
      <c r="A10" s="336"/>
      <c r="B10" s="408"/>
      <c r="C10" s="409"/>
      <c r="E10" s="327"/>
      <c r="F10" s="327"/>
      <c r="G10" s="345"/>
      <c r="H10" s="345"/>
      <c r="I10" s="345"/>
      <c r="J10" s="345"/>
      <c r="K10" s="342"/>
    </row>
    <row r="11" spans="1:11" ht="18" customHeight="1">
      <c r="A11" s="336"/>
      <c r="B11" s="442"/>
      <c r="C11" s="442"/>
      <c r="D11" s="353"/>
      <c r="E11" s="327"/>
      <c r="F11" s="327"/>
      <c r="G11" s="345"/>
      <c r="H11" s="345"/>
      <c r="I11" s="345"/>
      <c r="J11" s="345"/>
      <c r="K11" s="342"/>
    </row>
    <row r="12" spans="1:11" ht="18" customHeight="1">
      <c r="A12" s="336"/>
      <c r="B12" s="408"/>
      <c r="C12" s="409"/>
      <c r="D12" s="353"/>
      <c r="E12" s="327"/>
      <c r="F12" s="327"/>
      <c r="G12" s="345"/>
      <c r="H12" s="345"/>
      <c r="I12" s="345"/>
      <c r="J12" s="345"/>
      <c r="K12" s="342"/>
    </row>
    <row r="13" spans="1:11" ht="18" customHeight="1">
      <c r="A13" s="336"/>
      <c r="B13" s="408"/>
      <c r="C13" s="409"/>
      <c r="D13" s="353"/>
      <c r="E13" s="327"/>
      <c r="F13" s="327"/>
      <c r="G13" s="345"/>
      <c r="H13" s="345"/>
      <c r="I13" s="345"/>
      <c r="J13" s="345"/>
      <c r="K13" s="342"/>
    </row>
    <row r="14" spans="1:11" ht="18" customHeight="1">
      <c r="A14" s="348"/>
      <c r="B14" s="348"/>
      <c r="C14" s="354"/>
      <c r="D14" s="348"/>
      <c r="E14" s="327"/>
      <c r="F14" s="327"/>
      <c r="G14" s="355"/>
      <c r="H14" s="355"/>
      <c r="I14" s="355"/>
      <c r="J14" s="355"/>
      <c r="K14" s="355"/>
    </row>
    <row r="15" spans="1:11" s="336" customFormat="1" ht="18" customHeight="1">
      <c r="A15" s="352"/>
      <c r="B15" s="339" t="str">
        <f>'Part I Funding'!A18</f>
        <v>Total Credit SSSP Funds Available for Expenditures</v>
      </c>
      <c r="C15" s="356"/>
      <c r="D15" s="357">
        <f>SUM('Part I Funding'!E18)</f>
        <v>3046609</v>
      </c>
      <c r="E15" s="327"/>
      <c r="F15" s="327"/>
      <c r="G15" s="358"/>
      <c r="H15" s="358"/>
      <c r="I15" s="358"/>
      <c r="J15" s="358"/>
      <c r="K15" s="359"/>
    </row>
    <row r="16" spans="1:11" s="336" customFormat="1" ht="18" customHeight="1">
      <c r="A16" s="360"/>
      <c r="B16" s="360"/>
      <c r="C16" s="360"/>
      <c r="D16" s="360"/>
      <c r="E16" s="327"/>
      <c r="F16" s="327"/>
      <c r="G16" s="361"/>
      <c r="H16" s="361"/>
      <c r="I16" s="361"/>
      <c r="J16" s="361"/>
      <c r="K16" s="361"/>
    </row>
    <row r="17" spans="1:6" s="336" customFormat="1" ht="18" customHeight="1">
      <c r="B17" s="362" t="str">
        <f>'Part I Funding'!A21</f>
        <v>Total 2015-16 Expenditures in the Credit Student Success and Support Program:</v>
      </c>
      <c r="D17" s="363"/>
      <c r="E17" s="327"/>
      <c r="F17" s="327"/>
    </row>
    <row r="18" spans="1:6" s="336" customFormat="1" ht="18" customHeight="1">
      <c r="A18" s="364"/>
      <c r="B18" s="343" t="str">
        <f>'Part I Funding'!B23</f>
        <v>Credit Student Success and Support Program Allocation (Part II: Expenditures)</v>
      </c>
      <c r="C18" s="365"/>
      <c r="D18" s="338">
        <f>'Part I Funding'!E23</f>
        <v>3046609</v>
      </c>
      <c r="E18" s="327"/>
      <c r="F18" s="327"/>
    </row>
    <row r="19" spans="1:6" s="336" customFormat="1" ht="18" customHeight="1">
      <c r="A19" s="364"/>
      <c r="B19" s="366" t="str">
        <f>'Part I Funding'!B24</f>
        <v>District Match (Part III: District Match)</v>
      </c>
      <c r="C19" s="367"/>
      <c r="D19" s="368">
        <f>'Part I Funding'!E24</f>
        <v>5891236</v>
      </c>
      <c r="E19" s="327"/>
      <c r="F19" s="327"/>
    </row>
    <row r="20" spans="1:6" s="336" customFormat="1" ht="18" customHeight="1">
      <c r="A20" s="364"/>
      <c r="B20" s="433" t="s">
        <v>411</v>
      </c>
      <c r="C20" s="369">
        <f>'Part I Funding'!D25</f>
        <v>3046609</v>
      </c>
      <c r="D20" s="370"/>
      <c r="E20" s="327"/>
      <c r="F20" s="327"/>
    </row>
    <row r="21" spans="1:6" s="336" customFormat="1" ht="18" customHeight="1">
      <c r="A21" s="371"/>
      <c r="B21" s="371"/>
      <c r="C21" s="371"/>
      <c r="D21" s="371"/>
      <c r="E21" s="327"/>
      <c r="F21" s="327"/>
    </row>
    <row r="22" spans="1:6" s="336" customFormat="1" ht="18" customHeight="1">
      <c r="A22" s="372"/>
      <c r="B22" s="375" t="str">
        <f>'Part I Funding'!A21</f>
        <v>Total 2015-16 Expenditures in the Credit Student Success and Support Program:</v>
      </c>
      <c r="D22" s="373">
        <f>SUM(D18:D19)</f>
        <v>8937845</v>
      </c>
      <c r="E22" s="327"/>
      <c r="F22" s="327"/>
    </row>
    <row r="23" spans="1:6" s="336" customFormat="1" ht="18" customHeight="1">
      <c r="A23" s="371"/>
      <c r="B23" s="371"/>
      <c r="C23" s="371"/>
      <c r="D23" s="371"/>
      <c r="E23" s="327"/>
      <c r="F23" s="327"/>
    </row>
    <row r="24" spans="1:6" s="336" customFormat="1" ht="18" customHeight="1">
      <c r="A24" s="371"/>
      <c r="B24" s="374" t="str">
        <f>'Part I Funding'!A31</f>
        <v>Balance 2015-16 Credit Student Success and Support Program Allocation:</v>
      </c>
      <c r="C24" s="375"/>
      <c r="D24" s="376">
        <f>'Part I Funding'!E31</f>
        <v>0</v>
      </c>
      <c r="E24" s="327"/>
      <c r="F24" s="327"/>
    </row>
    <row r="25" spans="1:6" s="336" customFormat="1" ht="18" customHeight="1">
      <c r="A25" s="371"/>
      <c r="B25" s="371"/>
      <c r="C25" s="371"/>
      <c r="D25" s="371"/>
      <c r="E25" s="327"/>
      <c r="F25" s="327"/>
    </row>
    <row r="26" spans="1:6" s="336" customFormat="1" ht="18" customHeight="1">
      <c r="A26" s="371"/>
      <c r="B26" s="377" t="s">
        <v>259</v>
      </c>
      <c r="C26" s="378" t="str">
        <f>IF('Part III District Match'!M104&gt;='Part I Funding'!D25,"Yes","No")</f>
        <v>Yes</v>
      </c>
      <c r="D26" s="379"/>
      <c r="E26" s="380"/>
      <c r="F26" s="380"/>
    </row>
    <row r="27" spans="1:6" ht="18" customHeight="1">
      <c r="A27" s="380"/>
      <c r="B27" s="380"/>
      <c r="C27" s="380"/>
      <c r="D27" s="380"/>
      <c r="E27" s="381"/>
      <c r="F27" s="381"/>
    </row>
    <row r="28" spans="1:6" s="384" customFormat="1" ht="18" customHeight="1">
      <c r="A28" s="382"/>
      <c r="B28" s="383"/>
      <c r="C28" s="383"/>
      <c r="D28" s="381"/>
      <c r="E28" s="381"/>
      <c r="F28" s="381"/>
    </row>
    <row r="29" spans="1:6" s="384" customFormat="1" ht="18" customHeight="1">
      <c r="A29" s="385" t="s">
        <v>380</v>
      </c>
      <c r="B29" s="386"/>
      <c r="C29" s="386"/>
      <c r="D29" s="386"/>
      <c r="E29" s="386"/>
      <c r="F29" s="386"/>
    </row>
    <row r="30" spans="1:6" s="388" customFormat="1" ht="18" customHeight="1">
      <c r="A30" s="385" t="s">
        <v>379</v>
      </c>
      <c r="B30" s="387"/>
      <c r="C30" s="387"/>
      <c r="D30" s="387"/>
      <c r="E30" s="387"/>
      <c r="F30" s="387"/>
    </row>
    <row r="31" spans="1:6" s="384" customFormat="1" ht="18.75" customHeight="1">
      <c r="A31" s="327"/>
      <c r="B31" s="327"/>
      <c r="C31" s="327"/>
      <c r="D31" s="327"/>
      <c r="E31" s="327"/>
      <c r="F31" s="327"/>
    </row>
    <row r="32" spans="1:6" s="384" customFormat="1" ht="18.75" customHeight="1">
      <c r="A32" s="389"/>
      <c r="B32" s="389"/>
      <c r="C32" s="390"/>
      <c r="D32" s="391"/>
      <c r="E32" s="392"/>
    </row>
    <row r="33" spans="1:6" s="384" customFormat="1" ht="18.75" customHeight="1">
      <c r="A33" s="393"/>
      <c r="B33" s="393"/>
      <c r="C33" s="394" t="s">
        <v>204</v>
      </c>
      <c r="D33" s="394" t="s">
        <v>5</v>
      </c>
      <c r="E33" s="394" t="s">
        <v>4</v>
      </c>
    </row>
    <row r="34" spans="1:6" s="384" customFormat="1" ht="18.75" customHeight="1">
      <c r="A34" s="385" t="s">
        <v>378</v>
      </c>
      <c r="B34" s="395"/>
      <c r="C34" s="395"/>
      <c r="D34" s="395"/>
      <c r="E34" s="395"/>
      <c r="F34" s="395"/>
    </row>
    <row r="35" spans="1:6" s="384" customFormat="1" ht="18.75" customHeight="1">
      <c r="A35" s="395"/>
      <c r="B35" s="395"/>
      <c r="C35" s="395"/>
      <c r="D35" s="395"/>
      <c r="E35" s="395"/>
      <c r="F35" s="395"/>
    </row>
    <row r="36" spans="1:6" ht="18.75" customHeight="1">
      <c r="A36" s="389"/>
      <c r="B36" s="389"/>
      <c r="C36" s="396"/>
      <c r="D36" s="391"/>
      <c r="E36" s="392"/>
    </row>
    <row r="37" spans="1:6" s="384" customFormat="1" ht="18.75" customHeight="1">
      <c r="A37" s="393"/>
      <c r="B37" s="393"/>
      <c r="C37" s="394" t="s">
        <v>204</v>
      </c>
      <c r="D37" s="394" t="s">
        <v>5</v>
      </c>
      <c r="E37" s="394" t="s">
        <v>4</v>
      </c>
    </row>
    <row r="38" spans="1:6" s="384" customFormat="1" ht="18.75" customHeight="1">
      <c r="A38" s="385" t="s">
        <v>270</v>
      </c>
      <c r="B38" s="395"/>
      <c r="C38" s="395"/>
      <c r="D38" s="395"/>
      <c r="E38" s="395"/>
      <c r="F38" s="395"/>
    </row>
    <row r="39" spans="1:6" s="384" customFormat="1" ht="18.75" customHeight="1">
      <c r="A39" s="395"/>
      <c r="B39" s="395"/>
      <c r="C39" s="395"/>
      <c r="D39" s="395"/>
      <c r="E39" s="395"/>
      <c r="F39" s="395"/>
    </row>
    <row r="40" spans="1:6" ht="18.75" customHeight="1">
      <c r="A40" s="389"/>
      <c r="B40" s="389"/>
      <c r="C40" s="397"/>
      <c r="D40" s="391"/>
      <c r="E40" s="392"/>
    </row>
    <row r="41" spans="1:6" s="384" customFormat="1" ht="18.75" customHeight="1">
      <c r="A41" s="393"/>
      <c r="B41" s="393"/>
      <c r="C41" s="394" t="s">
        <v>204</v>
      </c>
      <c r="D41" s="394" t="s">
        <v>5</v>
      </c>
      <c r="E41" s="394" t="s">
        <v>4</v>
      </c>
    </row>
    <row r="42" spans="1:6" s="384" customFormat="1" ht="18.75" customHeight="1">
      <c r="A42" s="385" t="s">
        <v>203</v>
      </c>
      <c r="B42" s="395"/>
      <c r="C42" s="395"/>
      <c r="D42" s="395"/>
      <c r="E42" s="395"/>
      <c r="F42" s="395"/>
    </row>
    <row r="43" spans="1:6" s="384" customFormat="1" ht="18.75" customHeight="1">
      <c r="A43" s="395"/>
      <c r="B43" s="395"/>
      <c r="C43" s="395"/>
      <c r="D43" s="395"/>
      <c r="E43" s="395"/>
      <c r="F43" s="395"/>
    </row>
    <row r="44" spans="1:6" ht="18.75" customHeight="1">
      <c r="A44" s="389"/>
      <c r="B44" s="389"/>
      <c r="C44" s="396"/>
      <c r="D44" s="391"/>
      <c r="E44" s="392"/>
    </row>
    <row r="45" spans="1:6" s="384" customFormat="1" ht="18.75" customHeight="1">
      <c r="A45" s="393"/>
      <c r="B45" s="393"/>
      <c r="C45" s="394" t="s">
        <v>204</v>
      </c>
      <c r="D45" s="394" t="s">
        <v>5</v>
      </c>
      <c r="E45" s="394" t="s">
        <v>4</v>
      </c>
    </row>
    <row r="46" spans="1:6" s="384" customFormat="1" ht="18.75" customHeight="1">
      <c r="A46" s="385" t="s">
        <v>272</v>
      </c>
      <c r="B46" s="395"/>
      <c r="C46" s="395"/>
      <c r="D46" s="395"/>
      <c r="E46" s="395"/>
      <c r="F46" s="395"/>
    </row>
    <row r="47" spans="1:6" s="384" customFormat="1" ht="18.75" customHeight="1">
      <c r="A47" s="395"/>
      <c r="B47" s="395"/>
      <c r="C47" s="395"/>
      <c r="D47" s="395"/>
      <c r="E47" s="395"/>
      <c r="F47" s="395"/>
    </row>
    <row r="48" spans="1:6" s="384" customFormat="1" ht="18.75" customHeight="1">
      <c r="A48" s="389"/>
      <c r="B48" s="389"/>
      <c r="C48" s="396"/>
      <c r="D48" s="391"/>
      <c r="E48" s="392"/>
    </row>
    <row r="49" spans="1:6" ht="18.75" customHeight="1">
      <c r="A49" s="393"/>
      <c r="B49" s="393"/>
      <c r="C49" s="394" t="s">
        <v>204</v>
      </c>
      <c r="D49" s="394" t="s">
        <v>5</v>
      </c>
      <c r="E49" s="394" t="s">
        <v>4</v>
      </c>
    </row>
    <row r="50" spans="1:6" ht="18.75" customHeight="1">
      <c r="A50" s="385" t="s">
        <v>271</v>
      </c>
      <c r="B50" s="395"/>
      <c r="C50" s="395"/>
      <c r="D50" s="395"/>
      <c r="E50" s="395"/>
      <c r="F50" s="395"/>
    </row>
    <row r="51" spans="1:6" ht="18.75" customHeight="1">
      <c r="A51" s="395"/>
      <c r="B51" s="395"/>
      <c r="C51" s="395"/>
      <c r="D51" s="395"/>
      <c r="E51" s="395"/>
      <c r="F51" s="395"/>
    </row>
    <row r="52" spans="1:6" ht="18.75" customHeight="1">
      <c r="A52" s="395"/>
      <c r="B52" s="395"/>
      <c r="C52" s="395"/>
      <c r="D52" s="395"/>
      <c r="E52" s="395"/>
      <c r="F52" s="395"/>
    </row>
    <row r="53" spans="1:6" ht="18.75" customHeight="1"/>
    <row r="54" spans="1:6" ht="18.75" customHeight="1"/>
    <row r="55" spans="1:6" ht="18.75" customHeight="1"/>
    <row r="56" spans="1:6" ht="18.75" customHeight="1"/>
    <row r="57" spans="1:6" ht="18.75" customHeight="1"/>
  </sheetData>
  <sheetProtection selectLockedCells="1"/>
  <mergeCells count="1">
    <mergeCell ref="B11:C11"/>
  </mergeCells>
  <phoneticPr fontId="4" type="noConversion"/>
  <dataValidations count="4">
    <dataValidation type="whole" operator="greaterThanOrEqual" allowBlank="1" showInputMessage="1" showErrorMessage="1" errorTitle="Please enter whole numbers only" error="Please enter whole numbers only" sqref="K7">
      <formula1>0</formula1>
    </dataValidation>
    <dataValidation type="whole" operator="greaterThanOrEqual" allowBlank="1" showInputMessage="1" showErrorMessage="1" errorTitle="Please enter whole numbers only." error="Please enter whole numbers only." sqref="K9:K10">
      <formula1>-1000000</formula1>
    </dataValidation>
    <dataValidation type="whole" operator="lessThanOrEqual" allowBlank="1" showInputMessage="1" showErrorMessage="1" errorTitle="Please enter whole numbers only." error="Please enter whole numbers only." sqref="K11:K13">
      <formula1>0</formula1>
    </dataValidation>
    <dataValidation type="whole" allowBlank="1" showInputMessage="1" showErrorMessage="1" errorTitle="Oops" error="Enter only a ten digit number, no spaces or parenthesis" promptTitle="Phone" prompt="Please enter a ten digit phone number, including area code. No need for (  ) or -" sqref="D40 D32 D36 D48 D44">
      <formula1>1000000000</formula1>
      <formula2>9999999999</formula2>
    </dataValidation>
  </dataValidations>
  <printOptions horizontalCentered="1"/>
  <pageMargins left="0.25" right="0.25" top="0.48" bottom="0.75" header="0.3" footer="0.3"/>
  <pageSetup scale="66" fitToHeight="0" orientation="portrait"/>
  <headerFooter>
    <oddFooter>&amp;L&amp;"-,Regular"&amp;12Credit SSSP 2014-15 Year-End Expenditrues Report (1/10/16)&amp;C&amp;"-,Regular"Date Printed
&amp;D&amp;R&amp;8Page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theme="1"/>
  </sheetPr>
  <dimension ref="A1:G120"/>
  <sheetViews>
    <sheetView workbookViewId="0">
      <selection activeCell="C127" sqref="C127"/>
    </sheetView>
  </sheetViews>
  <sheetFormatPr baseColWidth="10" defaultColWidth="11.5" defaultRowHeight="13" x14ac:dyDescent="0"/>
  <cols>
    <col min="1" max="1" width="25" style="14" customWidth="1"/>
    <col min="2" max="2" width="6" style="14" customWidth="1"/>
    <col min="3" max="3" width="30.1640625" style="14" customWidth="1"/>
    <col min="4" max="4" width="3.1640625" style="3" customWidth="1"/>
    <col min="5" max="5" width="2.33203125" style="3" customWidth="1"/>
    <col min="6" max="6" width="2.5" style="3" customWidth="1"/>
    <col min="7" max="7" width="27.5" style="3" customWidth="1"/>
    <col min="8" max="8" width="4.6640625" style="3" customWidth="1"/>
    <col min="9" max="9" width="13.6640625" style="3" bestFit="1" customWidth="1"/>
    <col min="10" max="10" width="3.83203125" style="3" customWidth="1"/>
    <col min="11" max="11" width="49.5" style="3" customWidth="1"/>
    <col min="12" max="16384" width="11.5" style="3"/>
  </cols>
  <sheetData>
    <row r="1" spans="1:7">
      <c r="A1" s="1" t="s">
        <v>16</v>
      </c>
      <c r="B1" s="1"/>
      <c r="C1" s="2" t="s">
        <v>17</v>
      </c>
    </row>
    <row r="2" spans="1:7">
      <c r="A2" s="4" t="s">
        <v>210</v>
      </c>
      <c r="B2" s="5"/>
      <c r="C2" s="6" t="s">
        <v>211</v>
      </c>
      <c r="G2" s="6" t="s">
        <v>209</v>
      </c>
    </row>
    <row r="3" spans="1:7">
      <c r="A3" s="5" t="s">
        <v>18</v>
      </c>
      <c r="B3" s="5"/>
      <c r="C3" s="5" t="s">
        <v>19</v>
      </c>
      <c r="G3" s="3" t="s">
        <v>207</v>
      </c>
    </row>
    <row r="4" spans="1:7">
      <c r="A4" s="5" t="s">
        <v>20</v>
      </c>
      <c r="B4" s="5"/>
      <c r="C4" s="5" t="s">
        <v>21</v>
      </c>
      <c r="G4" s="3" t="s">
        <v>208</v>
      </c>
    </row>
    <row r="5" spans="1:7">
      <c r="A5" s="5" t="s">
        <v>22</v>
      </c>
      <c r="B5" s="5"/>
      <c r="C5" s="5" t="s">
        <v>23</v>
      </c>
    </row>
    <row r="6" spans="1:7">
      <c r="A6" s="5" t="s">
        <v>24</v>
      </c>
      <c r="B6" s="5"/>
      <c r="C6" s="5" t="s">
        <v>25</v>
      </c>
    </row>
    <row r="7" spans="1:7">
      <c r="A7" s="5" t="s">
        <v>26</v>
      </c>
      <c r="B7" s="5"/>
      <c r="C7" s="5" t="s">
        <v>27</v>
      </c>
    </row>
    <row r="8" spans="1:7">
      <c r="A8" s="5" t="s">
        <v>28</v>
      </c>
      <c r="B8" s="7"/>
      <c r="C8" s="5" t="s">
        <v>29</v>
      </c>
    </row>
    <row r="9" spans="1:7">
      <c r="A9" s="7" t="s">
        <v>30</v>
      </c>
      <c r="B9" s="7"/>
      <c r="C9" s="5" t="s">
        <v>31</v>
      </c>
    </row>
    <row r="10" spans="1:7">
      <c r="A10" s="5" t="s">
        <v>32</v>
      </c>
      <c r="B10" s="5"/>
      <c r="C10" s="5" t="s">
        <v>33</v>
      </c>
    </row>
    <row r="11" spans="1:7">
      <c r="A11" s="5" t="s">
        <v>34</v>
      </c>
      <c r="B11" s="5"/>
      <c r="C11" s="5" t="s">
        <v>35</v>
      </c>
    </row>
    <row r="12" spans="1:7">
      <c r="A12" s="5" t="s">
        <v>36</v>
      </c>
      <c r="B12" s="5"/>
      <c r="C12" s="5" t="s">
        <v>37</v>
      </c>
    </row>
    <row r="13" spans="1:7">
      <c r="A13" s="5" t="s">
        <v>38</v>
      </c>
      <c r="B13" s="5"/>
      <c r="C13" s="5" t="s">
        <v>39</v>
      </c>
    </row>
    <row r="14" spans="1:7">
      <c r="A14" s="5" t="s">
        <v>40</v>
      </c>
      <c r="B14" s="5"/>
      <c r="C14" s="5" t="s">
        <v>41</v>
      </c>
    </row>
    <row r="15" spans="1:7">
      <c r="A15" s="8" t="s">
        <v>42</v>
      </c>
      <c r="B15" s="5"/>
      <c r="C15" s="5" t="s">
        <v>43</v>
      </c>
    </row>
    <row r="16" spans="1:7">
      <c r="A16" s="5" t="s">
        <v>44</v>
      </c>
      <c r="B16" s="5"/>
      <c r="C16" s="5" t="s">
        <v>45</v>
      </c>
    </row>
    <row r="17" spans="1:3">
      <c r="A17" s="5" t="s">
        <v>46</v>
      </c>
      <c r="B17" s="5"/>
      <c r="C17" s="5" t="s">
        <v>47</v>
      </c>
    </row>
    <row r="18" spans="1:3">
      <c r="A18" s="5" t="s">
        <v>48</v>
      </c>
      <c r="B18" s="5"/>
      <c r="C18" s="5" t="s">
        <v>49</v>
      </c>
    </row>
    <row r="19" spans="1:3">
      <c r="A19" s="5" t="s">
        <v>50</v>
      </c>
      <c r="B19" s="8"/>
      <c r="C19" s="5" t="s">
        <v>274</v>
      </c>
    </row>
    <row r="20" spans="1:3">
      <c r="A20" s="5" t="s">
        <v>52</v>
      </c>
      <c r="B20" s="5"/>
      <c r="C20" s="5" t="s">
        <v>51</v>
      </c>
    </row>
    <row r="21" spans="1:3">
      <c r="A21" s="5" t="s">
        <v>54</v>
      </c>
      <c r="B21" s="5"/>
      <c r="C21" s="5" t="s">
        <v>53</v>
      </c>
    </row>
    <row r="22" spans="1:3">
      <c r="A22" s="5" t="s">
        <v>56</v>
      </c>
      <c r="B22" s="5"/>
      <c r="C22" s="5" t="s">
        <v>55</v>
      </c>
    </row>
    <row r="23" spans="1:3">
      <c r="A23" s="5" t="s">
        <v>58</v>
      </c>
      <c r="B23" s="5"/>
      <c r="C23" s="5" t="s">
        <v>57</v>
      </c>
    </row>
    <row r="24" spans="1:3">
      <c r="A24" s="5" t="s">
        <v>60</v>
      </c>
      <c r="B24" s="5"/>
      <c r="C24" s="8" t="s">
        <v>59</v>
      </c>
    </row>
    <row r="25" spans="1:3">
      <c r="A25" s="5" t="s">
        <v>62</v>
      </c>
      <c r="B25" s="5"/>
      <c r="C25" s="5" t="s">
        <v>61</v>
      </c>
    </row>
    <row r="26" spans="1:3">
      <c r="A26" s="5" t="s">
        <v>64</v>
      </c>
      <c r="B26" s="5"/>
      <c r="C26" s="5" t="s">
        <v>63</v>
      </c>
    </row>
    <row r="27" spans="1:3">
      <c r="A27" s="5" t="s">
        <v>66</v>
      </c>
      <c r="B27" s="5"/>
      <c r="C27" s="5" t="s">
        <v>65</v>
      </c>
    </row>
    <row r="28" spans="1:3">
      <c r="A28" s="5" t="s">
        <v>68</v>
      </c>
      <c r="B28" s="5"/>
      <c r="C28" s="5" t="s">
        <v>67</v>
      </c>
    </row>
    <row r="29" spans="1:3">
      <c r="A29" s="5" t="s">
        <v>70</v>
      </c>
      <c r="B29" s="5"/>
      <c r="C29" s="5" t="s">
        <v>69</v>
      </c>
    </row>
    <row r="30" spans="1:3">
      <c r="A30" s="5" t="s">
        <v>72</v>
      </c>
      <c r="B30" s="5"/>
      <c r="C30" s="5" t="s">
        <v>71</v>
      </c>
    </row>
    <row r="31" spans="1:3">
      <c r="A31" s="5" t="s">
        <v>74</v>
      </c>
      <c r="B31" s="5"/>
      <c r="C31" s="5" t="s">
        <v>73</v>
      </c>
    </row>
    <row r="32" spans="1:3">
      <c r="A32" s="5" t="s">
        <v>76</v>
      </c>
      <c r="B32" s="5"/>
      <c r="C32" s="5" t="s">
        <v>75</v>
      </c>
    </row>
    <row r="33" spans="1:3">
      <c r="A33" s="5" t="s">
        <v>78</v>
      </c>
      <c r="B33" s="5"/>
      <c r="C33" s="5" t="s">
        <v>77</v>
      </c>
    </row>
    <row r="34" spans="1:3">
      <c r="A34" s="5" t="s">
        <v>80</v>
      </c>
      <c r="B34" s="5"/>
      <c r="C34" s="5" t="s">
        <v>79</v>
      </c>
    </row>
    <row r="35" spans="1:3">
      <c r="A35" s="5" t="s">
        <v>82</v>
      </c>
      <c r="B35" s="5"/>
      <c r="C35" s="5" t="s">
        <v>81</v>
      </c>
    </row>
    <row r="36" spans="1:3">
      <c r="A36" s="5" t="s">
        <v>84</v>
      </c>
      <c r="B36" s="5"/>
      <c r="C36" s="5" t="s">
        <v>83</v>
      </c>
    </row>
    <row r="37" spans="1:3">
      <c r="A37" s="5" t="s">
        <v>86</v>
      </c>
      <c r="B37" s="5"/>
      <c r="C37" s="5" t="s">
        <v>85</v>
      </c>
    </row>
    <row r="38" spans="1:3">
      <c r="A38" s="5" t="s">
        <v>88</v>
      </c>
      <c r="B38" s="5"/>
      <c r="C38" s="5" t="s">
        <v>87</v>
      </c>
    </row>
    <row r="39" spans="1:3">
      <c r="A39" s="5" t="s">
        <v>90</v>
      </c>
      <c r="B39" s="5"/>
      <c r="C39" s="5" t="s">
        <v>89</v>
      </c>
    </row>
    <row r="40" spans="1:3">
      <c r="A40" s="5" t="s">
        <v>92</v>
      </c>
      <c r="B40" s="5"/>
      <c r="C40" s="5" t="s">
        <v>91</v>
      </c>
    </row>
    <row r="41" spans="1:3">
      <c r="A41" s="5" t="s">
        <v>94</v>
      </c>
      <c r="B41" s="5"/>
      <c r="C41" s="5" t="s">
        <v>93</v>
      </c>
    </row>
    <row r="42" spans="1:3">
      <c r="A42" s="5" t="s">
        <v>96</v>
      </c>
      <c r="B42" s="5"/>
      <c r="C42" s="5" t="s">
        <v>95</v>
      </c>
    </row>
    <row r="43" spans="1:3">
      <c r="A43" s="5" t="s">
        <v>98</v>
      </c>
      <c r="B43" s="5"/>
      <c r="C43" s="5" t="s">
        <v>97</v>
      </c>
    </row>
    <row r="44" spans="1:3">
      <c r="A44" s="5" t="s">
        <v>100</v>
      </c>
      <c r="B44" s="5"/>
      <c r="C44" s="5" t="s">
        <v>99</v>
      </c>
    </row>
    <row r="45" spans="1:3">
      <c r="A45" s="5" t="s">
        <v>102</v>
      </c>
      <c r="B45" s="5"/>
      <c r="C45" s="5" t="s">
        <v>101</v>
      </c>
    </row>
    <row r="46" spans="1:3">
      <c r="A46" s="5" t="s">
        <v>104</v>
      </c>
      <c r="B46" s="5"/>
      <c r="C46" s="5" t="s">
        <v>103</v>
      </c>
    </row>
    <row r="47" spans="1:3">
      <c r="A47" s="5" t="s">
        <v>106</v>
      </c>
      <c r="B47" s="5"/>
      <c r="C47" s="5" t="s">
        <v>105</v>
      </c>
    </row>
    <row r="48" spans="1:3">
      <c r="A48" s="5" t="s">
        <v>108</v>
      </c>
      <c r="B48" s="5"/>
      <c r="C48" s="5" t="s">
        <v>107</v>
      </c>
    </row>
    <row r="49" spans="1:3">
      <c r="A49" s="5" t="s">
        <v>110</v>
      </c>
      <c r="B49" s="5"/>
      <c r="C49" s="5" t="s">
        <v>109</v>
      </c>
    </row>
    <row r="50" spans="1:3">
      <c r="A50" s="5" t="s">
        <v>112</v>
      </c>
      <c r="B50" s="5"/>
      <c r="C50" s="5" t="s">
        <v>111</v>
      </c>
    </row>
    <row r="51" spans="1:3">
      <c r="A51" s="5" t="s">
        <v>114</v>
      </c>
      <c r="B51" s="5"/>
      <c r="C51" s="5" t="s">
        <v>113</v>
      </c>
    </row>
    <row r="52" spans="1:3">
      <c r="A52" s="5" t="s">
        <v>116</v>
      </c>
      <c r="B52" s="5"/>
      <c r="C52" s="5" t="s">
        <v>115</v>
      </c>
    </row>
    <row r="53" spans="1:3">
      <c r="A53" s="5" t="s">
        <v>118</v>
      </c>
      <c r="B53" s="5"/>
      <c r="C53" s="5" t="s">
        <v>117</v>
      </c>
    </row>
    <row r="54" spans="1:3">
      <c r="A54" s="5" t="s">
        <v>120</v>
      </c>
      <c r="B54" s="5"/>
      <c r="C54" s="5" t="s">
        <v>119</v>
      </c>
    </row>
    <row r="55" spans="1:3">
      <c r="A55" s="5" t="s">
        <v>122</v>
      </c>
      <c r="B55" s="5"/>
      <c r="C55" s="5" t="s">
        <v>121</v>
      </c>
    </row>
    <row r="56" spans="1:3">
      <c r="A56" s="5" t="s">
        <v>124</v>
      </c>
      <c r="B56" s="5"/>
      <c r="C56" s="5" t="s">
        <v>123</v>
      </c>
    </row>
    <row r="57" spans="1:3">
      <c r="A57" s="5" t="s">
        <v>126</v>
      </c>
      <c r="B57" s="5"/>
      <c r="C57" s="5" t="s">
        <v>125</v>
      </c>
    </row>
    <row r="58" spans="1:3">
      <c r="A58" s="5" t="s">
        <v>128</v>
      </c>
      <c r="B58" s="5"/>
      <c r="C58" s="5" t="s">
        <v>127</v>
      </c>
    </row>
    <row r="59" spans="1:3">
      <c r="A59" s="5" t="s">
        <v>130</v>
      </c>
      <c r="B59" s="5"/>
      <c r="C59" s="5" t="s">
        <v>129</v>
      </c>
    </row>
    <row r="60" spans="1:3">
      <c r="A60" s="5" t="s">
        <v>132</v>
      </c>
      <c r="B60" s="5"/>
      <c r="C60" s="5" t="s">
        <v>131</v>
      </c>
    </row>
    <row r="61" spans="1:3">
      <c r="A61" s="5" t="s">
        <v>134</v>
      </c>
      <c r="B61" s="5"/>
      <c r="C61" s="5" t="s">
        <v>133</v>
      </c>
    </row>
    <row r="62" spans="1:3">
      <c r="A62" s="5" t="s">
        <v>136</v>
      </c>
      <c r="B62" s="5"/>
      <c r="C62" s="5" t="s">
        <v>135</v>
      </c>
    </row>
    <row r="63" spans="1:3">
      <c r="A63" s="5" t="s">
        <v>138</v>
      </c>
      <c r="B63" s="5"/>
      <c r="C63" s="5" t="s">
        <v>137</v>
      </c>
    </row>
    <row r="64" spans="1:3">
      <c r="A64" s="5" t="s">
        <v>140</v>
      </c>
      <c r="B64" s="5"/>
      <c r="C64" s="5" t="s">
        <v>139</v>
      </c>
    </row>
    <row r="65" spans="1:3">
      <c r="A65" s="5" t="s">
        <v>142</v>
      </c>
      <c r="B65" s="5"/>
      <c r="C65" s="5" t="s">
        <v>141</v>
      </c>
    </row>
    <row r="66" spans="1:3">
      <c r="A66" s="5" t="s">
        <v>144</v>
      </c>
      <c r="B66" s="5"/>
      <c r="C66" s="5" t="s">
        <v>143</v>
      </c>
    </row>
    <row r="67" spans="1:3">
      <c r="A67" s="5" t="s">
        <v>146</v>
      </c>
      <c r="B67" s="5"/>
      <c r="C67" s="5" t="s">
        <v>145</v>
      </c>
    </row>
    <row r="68" spans="1:3">
      <c r="A68" s="5" t="s">
        <v>148</v>
      </c>
      <c r="B68" s="5"/>
      <c r="C68" s="5" t="s">
        <v>147</v>
      </c>
    </row>
    <row r="69" spans="1:3">
      <c r="A69" s="5" t="s">
        <v>150</v>
      </c>
      <c r="B69" s="5"/>
      <c r="C69" s="5" t="s">
        <v>149</v>
      </c>
    </row>
    <row r="70" spans="1:3">
      <c r="A70" s="5" t="s">
        <v>152</v>
      </c>
      <c r="B70" s="5"/>
      <c r="C70" s="9" t="s">
        <v>151</v>
      </c>
    </row>
    <row r="71" spans="1:3">
      <c r="A71" s="5" t="s">
        <v>154</v>
      </c>
      <c r="B71" s="5"/>
      <c r="C71" s="5" t="s">
        <v>153</v>
      </c>
    </row>
    <row r="72" spans="1:3" s="10" customFormat="1">
      <c r="A72" s="5" t="s">
        <v>156</v>
      </c>
      <c r="B72" s="5"/>
      <c r="C72" s="5" t="s">
        <v>155</v>
      </c>
    </row>
    <row r="73" spans="1:3" s="10" customFormat="1">
      <c r="A73" s="5" t="s">
        <v>158</v>
      </c>
      <c r="B73" s="5"/>
      <c r="C73" s="5" t="s">
        <v>157</v>
      </c>
    </row>
    <row r="74" spans="1:3">
      <c r="A74" s="5" t="s">
        <v>160</v>
      </c>
      <c r="B74" s="5"/>
      <c r="C74" s="11" t="s">
        <v>159</v>
      </c>
    </row>
    <row r="75" spans="1:3">
      <c r="A75" s="3"/>
      <c r="B75" s="5"/>
      <c r="C75" s="11" t="s">
        <v>275</v>
      </c>
    </row>
    <row r="76" spans="1:3">
      <c r="A76" s="3"/>
      <c r="B76" s="5"/>
      <c r="C76" s="5" t="s">
        <v>161</v>
      </c>
    </row>
    <row r="77" spans="1:3">
      <c r="A77" s="3"/>
      <c r="B77" s="5"/>
      <c r="C77" s="5" t="s">
        <v>162</v>
      </c>
    </row>
    <row r="78" spans="1:3">
      <c r="A78" s="3"/>
      <c r="B78" s="5"/>
      <c r="C78" s="5" t="s">
        <v>163</v>
      </c>
    </row>
    <row r="79" spans="1:3">
      <c r="A79" s="3"/>
      <c r="B79" s="5"/>
      <c r="C79" s="5" t="s">
        <v>164</v>
      </c>
    </row>
    <row r="80" spans="1:3">
      <c r="A80" s="3"/>
      <c r="B80" s="5"/>
      <c r="C80" s="5" t="s">
        <v>165</v>
      </c>
    </row>
    <row r="81" spans="1:3">
      <c r="A81" s="3"/>
      <c r="B81" s="5"/>
      <c r="C81" s="5" t="s">
        <v>166</v>
      </c>
    </row>
    <row r="82" spans="1:3">
      <c r="A82" s="3"/>
      <c r="B82" s="5"/>
      <c r="C82" s="5" t="s">
        <v>167</v>
      </c>
    </row>
    <row r="83" spans="1:3">
      <c r="A83" s="3"/>
      <c r="B83" s="5"/>
      <c r="C83" s="5" t="s">
        <v>168</v>
      </c>
    </row>
    <row r="84" spans="1:3">
      <c r="A84" s="3"/>
      <c r="B84" s="5"/>
      <c r="C84" s="12" t="s">
        <v>169</v>
      </c>
    </row>
    <row r="85" spans="1:3">
      <c r="A85" s="3"/>
      <c r="B85" s="5"/>
      <c r="C85" s="5" t="s">
        <v>170</v>
      </c>
    </row>
    <row r="86" spans="1:3">
      <c r="A86" s="3"/>
      <c r="B86" s="5"/>
      <c r="C86" s="5" t="s">
        <v>171</v>
      </c>
    </row>
    <row r="87" spans="1:3">
      <c r="A87" s="3"/>
      <c r="B87" s="5"/>
      <c r="C87" s="5" t="s">
        <v>172</v>
      </c>
    </row>
    <row r="88" spans="1:3">
      <c r="A88" s="3"/>
      <c r="B88" s="5"/>
      <c r="C88" s="5" t="s">
        <v>173</v>
      </c>
    </row>
    <row r="89" spans="1:3">
      <c r="A89" s="3"/>
      <c r="B89" s="5"/>
      <c r="C89" s="5" t="s">
        <v>174</v>
      </c>
    </row>
    <row r="90" spans="1:3">
      <c r="A90" s="3"/>
      <c r="B90" s="5"/>
      <c r="C90" s="5" t="s">
        <v>175</v>
      </c>
    </row>
    <row r="91" spans="1:3">
      <c r="A91" s="3"/>
      <c r="B91" s="5"/>
      <c r="C91" s="5" t="s">
        <v>176</v>
      </c>
    </row>
    <row r="92" spans="1:3">
      <c r="A92" s="3"/>
      <c r="B92" s="5"/>
      <c r="C92" s="5" t="s">
        <v>177</v>
      </c>
    </row>
    <row r="93" spans="1:3">
      <c r="A93" s="3"/>
      <c r="B93" s="5"/>
      <c r="C93" s="5" t="s">
        <v>276</v>
      </c>
    </row>
    <row r="94" spans="1:3">
      <c r="A94" s="3"/>
      <c r="B94" s="5"/>
      <c r="C94" s="5" t="s">
        <v>178</v>
      </c>
    </row>
    <row r="95" spans="1:3">
      <c r="A95" s="3"/>
      <c r="B95" s="5"/>
      <c r="C95" s="5" t="s">
        <v>179</v>
      </c>
    </row>
    <row r="96" spans="1:3">
      <c r="A96" s="3"/>
      <c r="B96" s="5"/>
      <c r="C96" s="5" t="s">
        <v>180</v>
      </c>
    </row>
    <row r="97" spans="1:3">
      <c r="A97" s="3"/>
      <c r="B97" s="5"/>
      <c r="C97" s="5" t="s">
        <v>181</v>
      </c>
    </row>
    <row r="98" spans="1:3">
      <c r="A98" s="3"/>
      <c r="B98" s="5"/>
      <c r="C98" s="13" t="s">
        <v>182</v>
      </c>
    </row>
    <row r="99" spans="1:3">
      <c r="A99" s="3"/>
      <c r="B99" s="5"/>
      <c r="C99" s="5" t="s">
        <v>183</v>
      </c>
    </row>
    <row r="100" spans="1:3">
      <c r="A100" s="3"/>
      <c r="B100" s="5"/>
      <c r="C100" s="5" t="s">
        <v>184</v>
      </c>
    </row>
    <row r="101" spans="1:3">
      <c r="A101" s="3"/>
      <c r="B101" s="5"/>
      <c r="C101" s="5" t="s">
        <v>185</v>
      </c>
    </row>
    <row r="102" spans="1:3">
      <c r="A102" s="3"/>
      <c r="B102" s="5"/>
      <c r="C102" s="13" t="s">
        <v>186</v>
      </c>
    </row>
    <row r="103" spans="1:3">
      <c r="A103" s="3"/>
      <c r="B103" s="5"/>
      <c r="C103" s="5" t="s">
        <v>187</v>
      </c>
    </row>
    <row r="104" spans="1:3">
      <c r="A104" s="3"/>
      <c r="B104" s="5"/>
      <c r="C104" s="5" t="s">
        <v>188</v>
      </c>
    </row>
    <row r="105" spans="1:3">
      <c r="A105" s="3"/>
      <c r="B105" s="5"/>
      <c r="C105" s="5" t="s">
        <v>189</v>
      </c>
    </row>
    <row r="106" spans="1:3">
      <c r="A106" s="3"/>
      <c r="B106" s="5"/>
      <c r="C106" s="5" t="s">
        <v>190</v>
      </c>
    </row>
    <row r="107" spans="1:3">
      <c r="A107" s="3"/>
      <c r="B107" s="5"/>
      <c r="C107" s="5" t="s">
        <v>191</v>
      </c>
    </row>
    <row r="108" spans="1:3">
      <c r="A108" s="3"/>
      <c r="B108" s="5"/>
      <c r="C108" s="5" t="s">
        <v>192</v>
      </c>
    </row>
    <row r="109" spans="1:3">
      <c r="A109" s="3"/>
      <c r="B109" s="5"/>
      <c r="C109" s="5" t="s">
        <v>193</v>
      </c>
    </row>
    <row r="110" spans="1:3">
      <c r="A110" s="3"/>
      <c r="B110" s="5"/>
      <c r="C110" s="5" t="s">
        <v>194</v>
      </c>
    </row>
    <row r="111" spans="1:3">
      <c r="A111" s="3"/>
      <c r="B111" s="5"/>
      <c r="C111" s="5" t="s">
        <v>195</v>
      </c>
    </row>
    <row r="112" spans="1:3">
      <c r="A112" s="3"/>
      <c r="B112" s="5"/>
      <c r="C112" s="5" t="s">
        <v>196</v>
      </c>
    </row>
    <row r="113" spans="1:3">
      <c r="A113" s="3"/>
      <c r="B113" s="5"/>
      <c r="C113" s="5" t="s">
        <v>197</v>
      </c>
    </row>
    <row r="114" spans="1:3">
      <c r="A114" s="3"/>
      <c r="B114" s="5"/>
      <c r="C114" s="5" t="s">
        <v>198</v>
      </c>
    </row>
    <row r="115" spans="1:3">
      <c r="A115" s="3"/>
      <c r="C115" s="5" t="s">
        <v>199</v>
      </c>
    </row>
    <row r="116" spans="1:3">
      <c r="A116" s="3"/>
      <c r="C116" s="5" t="s">
        <v>200</v>
      </c>
    </row>
    <row r="117" spans="1:3">
      <c r="C117" s="5" t="s">
        <v>201</v>
      </c>
    </row>
    <row r="118" spans="1:3">
      <c r="C118" s="5" t="s">
        <v>202</v>
      </c>
    </row>
    <row r="119" spans="1:3">
      <c r="C119" s="15">
        <f>COUNTA(C3:C118)</f>
        <v>116</v>
      </c>
    </row>
    <row r="120" spans="1:3">
      <c r="C120" s="16" t="s">
        <v>277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/>
  <dimension ref="A1:J35"/>
  <sheetViews>
    <sheetView workbookViewId="0">
      <selection activeCell="A10" sqref="A10"/>
    </sheetView>
  </sheetViews>
  <sheetFormatPr baseColWidth="10" defaultColWidth="11.5" defaultRowHeight="12" x14ac:dyDescent="0"/>
  <cols>
    <col min="1" max="4" width="11.5" style="18" customWidth="1"/>
    <col min="5" max="5" width="30.33203125" style="18" bestFit="1" customWidth="1"/>
    <col min="6" max="16384" width="11.5" style="18"/>
  </cols>
  <sheetData>
    <row r="1" spans="1:9" ht="20">
      <c r="A1" s="443" t="s">
        <v>222</v>
      </c>
      <c r="B1" s="443"/>
      <c r="C1" s="443"/>
      <c r="D1" s="443"/>
      <c r="E1" s="443"/>
      <c r="F1" s="443"/>
      <c r="G1" s="443"/>
      <c r="H1" s="443"/>
      <c r="I1" s="443"/>
    </row>
    <row r="2" spans="1:9" ht="18">
      <c r="A2" s="444" t="s">
        <v>223</v>
      </c>
      <c r="B2" s="444"/>
      <c r="C2" s="444"/>
      <c r="D2" s="444"/>
      <c r="E2" s="444"/>
      <c r="F2" s="444"/>
      <c r="G2" s="444"/>
      <c r="H2" s="444"/>
      <c r="I2" s="444"/>
    </row>
    <row r="3" spans="1:9" ht="14">
      <c r="A3" s="19"/>
      <c r="B3" s="19"/>
      <c r="C3" s="19"/>
      <c r="D3" s="19"/>
      <c r="E3" s="19"/>
      <c r="F3" s="19"/>
      <c r="G3" s="19"/>
      <c r="H3" s="19"/>
      <c r="I3" s="19"/>
    </row>
    <row r="4" spans="1:9" ht="14">
      <c r="A4" s="20" t="s">
        <v>224</v>
      </c>
      <c r="B4" s="445" t="s">
        <v>70</v>
      </c>
      <c r="C4" s="446"/>
      <c r="D4" s="19"/>
      <c r="E4" s="20" t="s">
        <v>225</v>
      </c>
      <c r="F4" s="447" t="s">
        <v>226</v>
      </c>
      <c r="G4" s="448"/>
      <c r="H4" s="448"/>
      <c r="I4" s="449"/>
    </row>
    <row r="5" spans="1:9" ht="14">
      <c r="A5" s="20"/>
      <c r="B5" s="21"/>
      <c r="C5" s="21"/>
      <c r="D5" s="19"/>
      <c r="E5" s="20"/>
      <c r="F5" s="21"/>
      <c r="G5" s="21"/>
      <c r="H5" s="21"/>
      <c r="I5" s="21"/>
    </row>
    <row r="6" spans="1:9" ht="14">
      <c r="A6" s="20" t="s">
        <v>227</v>
      </c>
      <c r="B6" s="21"/>
      <c r="C6" s="21"/>
      <c r="D6" s="21"/>
      <c r="E6" s="19"/>
      <c r="F6" s="21"/>
      <c r="G6" s="21"/>
      <c r="H6" s="21"/>
      <c r="I6" s="21"/>
    </row>
    <row r="7" spans="1:9" ht="14">
      <c r="A7" s="19"/>
      <c r="B7" s="19"/>
      <c r="C7" s="19"/>
      <c r="D7" s="19"/>
      <c r="E7" s="19"/>
      <c r="F7" s="19"/>
      <c r="G7" s="19"/>
      <c r="H7" s="19"/>
      <c r="I7" s="19"/>
    </row>
    <row r="8" spans="1:9" ht="14">
      <c r="A8" s="21"/>
      <c r="B8" s="21"/>
      <c r="C8" s="21"/>
      <c r="D8" s="21"/>
      <c r="E8" s="450" t="s">
        <v>228</v>
      </c>
      <c r="F8" s="21"/>
      <c r="G8" s="450" t="s">
        <v>229</v>
      </c>
      <c r="H8" s="21"/>
      <c r="I8" s="450" t="s">
        <v>230</v>
      </c>
    </row>
    <row r="9" spans="1:9" ht="15" thickBot="1">
      <c r="A9" s="22" t="s">
        <v>262</v>
      </c>
      <c r="B9" s="22"/>
      <c r="C9" s="23"/>
      <c r="D9" s="23"/>
      <c r="E9" s="451"/>
      <c r="F9" s="24"/>
      <c r="G9" s="452"/>
      <c r="H9" s="24"/>
      <c r="I9" s="452"/>
    </row>
    <row r="10" spans="1:9" ht="14">
      <c r="A10" s="25" t="s">
        <v>231</v>
      </c>
      <c r="B10" s="25"/>
      <c r="C10" s="25"/>
      <c r="D10" s="25"/>
      <c r="E10" s="26">
        <v>3350000</v>
      </c>
      <c r="F10" s="27"/>
      <c r="G10" s="28"/>
      <c r="H10" s="29"/>
      <c r="I10" s="28"/>
    </row>
    <row r="11" spans="1:9" ht="14">
      <c r="A11" s="25" t="s">
        <v>232</v>
      </c>
      <c r="B11" s="25"/>
      <c r="C11" s="25"/>
      <c r="D11" s="25"/>
      <c r="E11" s="30">
        <v>767000</v>
      </c>
      <c r="F11" s="27"/>
      <c r="G11" s="31"/>
      <c r="H11" s="29"/>
      <c r="I11" s="31"/>
    </row>
    <row r="12" spans="1:9" ht="14">
      <c r="A12" s="25" t="s">
        <v>233</v>
      </c>
      <c r="B12" s="25"/>
      <c r="C12" s="25"/>
      <c r="D12" s="25"/>
      <c r="E12" s="30">
        <v>22929000</v>
      </c>
      <c r="F12" s="27"/>
      <c r="G12" s="31"/>
      <c r="H12" s="29"/>
      <c r="I12" s="31"/>
    </row>
    <row r="13" spans="1:9" ht="14">
      <c r="A13" s="25" t="s">
        <v>234</v>
      </c>
      <c r="B13" s="25"/>
      <c r="C13" s="25"/>
      <c r="D13" s="25"/>
      <c r="E13" s="30">
        <v>7174000</v>
      </c>
      <c r="F13" s="27"/>
      <c r="G13" s="31"/>
      <c r="H13" s="29"/>
      <c r="I13" s="31"/>
    </row>
    <row r="14" spans="1:9" ht="14">
      <c r="A14" s="25" t="s">
        <v>235</v>
      </c>
      <c r="B14" s="25"/>
      <c r="C14" s="25"/>
      <c r="D14" s="25"/>
      <c r="E14" s="30">
        <v>3514000</v>
      </c>
      <c r="F14" s="27"/>
      <c r="G14" s="31"/>
      <c r="H14" s="29"/>
      <c r="I14" s="31"/>
    </row>
    <row r="15" spans="1:9" ht="14">
      <c r="A15" s="25" t="s">
        <v>236</v>
      </c>
      <c r="B15" s="25"/>
      <c r="C15" s="25"/>
      <c r="D15" s="25"/>
      <c r="E15" s="30">
        <v>490000</v>
      </c>
      <c r="F15" s="27"/>
      <c r="G15" s="31"/>
      <c r="H15" s="29"/>
      <c r="I15" s="31"/>
    </row>
    <row r="16" spans="1:9" ht="14">
      <c r="A16" s="25" t="s">
        <v>237</v>
      </c>
      <c r="B16" s="25"/>
      <c r="C16" s="25"/>
      <c r="D16" s="25"/>
      <c r="E16" s="30">
        <v>24907000</v>
      </c>
      <c r="F16" s="27"/>
      <c r="G16" s="31"/>
      <c r="H16" s="29"/>
      <c r="I16" s="31"/>
    </row>
    <row r="17" spans="1:10" ht="14">
      <c r="A17" s="27" t="s">
        <v>239</v>
      </c>
      <c r="B17" s="25"/>
      <c r="C17" s="25"/>
      <c r="D17" s="25"/>
      <c r="E17" s="32">
        <v>698000</v>
      </c>
      <c r="F17" s="27"/>
      <c r="G17" s="31"/>
      <c r="H17" s="29"/>
      <c r="I17" s="31"/>
    </row>
    <row r="18" spans="1:10" ht="14">
      <c r="A18" s="27" t="s">
        <v>240</v>
      </c>
      <c r="B18" s="25"/>
      <c r="C18" s="25"/>
      <c r="D18" s="25"/>
      <c r="E18" s="25">
        <v>0</v>
      </c>
      <c r="F18" s="27"/>
      <c r="G18" s="31"/>
      <c r="H18" s="29"/>
      <c r="I18" s="31"/>
    </row>
    <row r="19" spans="1:10" ht="14">
      <c r="A19" s="33" t="s">
        <v>241</v>
      </c>
      <c r="B19" s="19"/>
      <c r="C19" s="19"/>
      <c r="D19" s="19"/>
      <c r="E19" s="34">
        <v>0</v>
      </c>
      <c r="F19" s="19"/>
      <c r="G19" s="35" t="s">
        <v>242</v>
      </c>
      <c r="H19" s="36"/>
      <c r="I19" s="31"/>
    </row>
    <row r="20" spans="1:10" ht="14">
      <c r="A20" s="19" t="s">
        <v>243</v>
      </c>
      <c r="B20" s="19"/>
      <c r="C20" s="19"/>
      <c r="D20" s="19"/>
      <c r="E20" s="37">
        <v>56741000</v>
      </c>
      <c r="F20" s="19"/>
      <c r="G20" s="35" t="s">
        <v>242</v>
      </c>
      <c r="H20" s="36"/>
      <c r="I20" s="31"/>
    </row>
    <row r="21" spans="1:10" ht="14">
      <c r="A21" s="33" t="s">
        <v>244</v>
      </c>
      <c r="B21" s="19"/>
      <c r="C21" s="19"/>
      <c r="D21" s="19"/>
      <c r="E21" s="37">
        <v>5254000</v>
      </c>
      <c r="F21" s="19"/>
      <c r="G21" s="35" t="s">
        <v>242</v>
      </c>
      <c r="H21" s="36"/>
      <c r="I21" s="31"/>
    </row>
    <row r="22" spans="1:10" ht="14">
      <c r="A22" s="19" t="s">
        <v>245</v>
      </c>
      <c r="B22" s="19"/>
      <c r="C22" s="19"/>
      <c r="D22" s="19"/>
      <c r="E22" s="37">
        <v>3792000</v>
      </c>
      <c r="F22" s="19"/>
      <c r="G22" s="35" t="s">
        <v>242</v>
      </c>
      <c r="H22" s="36"/>
      <c r="I22" s="31"/>
    </row>
    <row r="23" spans="1:10" ht="14">
      <c r="A23" s="19" t="s">
        <v>246</v>
      </c>
      <c r="B23" s="19"/>
      <c r="C23" s="19"/>
      <c r="D23" s="19"/>
      <c r="E23" s="37">
        <v>26695000</v>
      </c>
      <c r="F23" s="19"/>
      <c r="G23" s="35" t="s">
        <v>242</v>
      </c>
      <c r="H23" s="36"/>
      <c r="I23" s="31"/>
    </row>
    <row r="24" spans="1:10" ht="14">
      <c r="A24" s="19" t="s">
        <v>247</v>
      </c>
      <c r="B24" s="19"/>
      <c r="C24" s="19"/>
      <c r="D24" s="19"/>
      <c r="E24" s="37">
        <v>20037000</v>
      </c>
      <c r="F24" s="19"/>
      <c r="G24" s="35" t="s">
        <v>242</v>
      </c>
      <c r="H24" s="36"/>
      <c r="I24" s="31"/>
    </row>
    <row r="25" spans="1:10" ht="14">
      <c r="A25" s="19" t="s">
        <v>248</v>
      </c>
      <c r="B25" s="19"/>
      <c r="C25" s="19"/>
      <c r="D25" s="19"/>
      <c r="E25" s="37">
        <v>13378000</v>
      </c>
      <c r="F25" s="19"/>
      <c r="G25" s="35" t="s">
        <v>242</v>
      </c>
      <c r="H25" s="36"/>
      <c r="I25" s="31"/>
    </row>
    <row r="26" spans="1:10" ht="14">
      <c r="A26" s="19" t="s">
        <v>249</v>
      </c>
      <c r="B26" s="19"/>
      <c r="C26" s="19"/>
      <c r="D26" s="19"/>
      <c r="E26" s="37">
        <v>69223000</v>
      </c>
      <c r="F26" s="19"/>
      <c r="G26" s="35" t="s">
        <v>242</v>
      </c>
      <c r="H26" s="36"/>
      <c r="I26" s="31"/>
    </row>
    <row r="27" spans="1:10" ht="14">
      <c r="A27" s="19" t="s">
        <v>250</v>
      </c>
      <c r="B27" s="19"/>
      <c r="C27" s="19"/>
      <c r="D27" s="19"/>
      <c r="E27" s="37">
        <v>64273000</v>
      </c>
      <c r="F27" s="19"/>
      <c r="G27" s="35" t="s">
        <v>242</v>
      </c>
      <c r="H27" s="36"/>
      <c r="I27" s="31"/>
    </row>
    <row r="28" spans="1:10" ht="14">
      <c r="A28" s="19" t="s">
        <v>251</v>
      </c>
      <c r="B28" s="19"/>
      <c r="C28" s="19"/>
      <c r="D28" s="19"/>
      <c r="E28" s="37">
        <v>9332000</v>
      </c>
      <c r="F28" s="19"/>
      <c r="G28" s="35" t="s">
        <v>242</v>
      </c>
      <c r="H28" s="36"/>
      <c r="I28" s="31"/>
    </row>
    <row r="29" spans="1:10" ht="14">
      <c r="A29" s="19" t="s">
        <v>252</v>
      </c>
      <c r="B29" s="19"/>
      <c r="C29" s="19"/>
      <c r="D29" s="19"/>
      <c r="E29" s="37">
        <v>15290000</v>
      </c>
      <c r="F29" s="19"/>
      <c r="G29" s="35" t="s">
        <v>242</v>
      </c>
      <c r="H29" s="36"/>
      <c r="I29" s="31"/>
    </row>
    <row r="30" spans="1:10" ht="14">
      <c r="A30" s="25" t="s">
        <v>238</v>
      </c>
      <c r="B30" s="25"/>
      <c r="C30" s="25"/>
      <c r="D30" s="25"/>
      <c r="E30" s="30">
        <v>49183000</v>
      </c>
      <c r="F30" s="27"/>
      <c r="G30" s="31"/>
      <c r="H30" s="29"/>
      <c r="I30" s="31"/>
    </row>
    <row r="31" spans="1:10" ht="14">
      <c r="A31" s="19"/>
      <c r="B31" s="19"/>
      <c r="C31" s="19"/>
      <c r="D31" s="19"/>
      <c r="E31" s="19"/>
      <c r="F31" s="19"/>
      <c r="G31" s="19"/>
      <c r="H31" s="19"/>
      <c r="I31" s="19"/>
    </row>
    <row r="32" spans="1:10" ht="14">
      <c r="A32" s="33" t="s">
        <v>253</v>
      </c>
      <c r="B32" s="19"/>
      <c r="C32" s="19"/>
      <c r="D32" s="19"/>
      <c r="E32" s="19"/>
      <c r="F32" s="19"/>
      <c r="G32" s="19"/>
      <c r="H32" s="19"/>
      <c r="I32" s="19"/>
    </row>
    <row r="33" spans="1:9" ht="14">
      <c r="A33" s="33" t="s">
        <v>254</v>
      </c>
      <c r="B33" s="19"/>
      <c r="C33" s="19"/>
      <c r="D33" s="19"/>
      <c r="E33" s="19"/>
      <c r="F33" s="19"/>
      <c r="G33" s="19"/>
      <c r="H33" s="19"/>
      <c r="I33" s="19"/>
    </row>
    <row r="34" spans="1:9" ht="14">
      <c r="A34" s="33" t="s">
        <v>255</v>
      </c>
      <c r="B34" s="19"/>
      <c r="C34" s="19"/>
      <c r="D34" s="19"/>
      <c r="E34" s="19"/>
      <c r="F34" s="19"/>
      <c r="G34" s="19"/>
      <c r="H34" s="19"/>
      <c r="I34" s="19"/>
    </row>
    <row r="35" spans="1:9" ht="14">
      <c r="A35" s="19"/>
      <c r="B35" s="19" t="s">
        <v>256</v>
      </c>
      <c r="C35" s="19"/>
      <c r="D35" s="19"/>
      <c r="E35" s="19"/>
      <c r="F35" s="19"/>
      <c r="G35" s="19"/>
      <c r="H35" s="19"/>
      <c r="I35" s="19"/>
    </row>
  </sheetData>
  <mergeCells count="7">
    <mergeCell ref="A1:I1"/>
    <mergeCell ref="A2:I2"/>
    <mergeCell ref="B4:C4"/>
    <mergeCell ref="F4:I4"/>
    <mergeCell ref="E8:E9"/>
    <mergeCell ref="G8:G9"/>
    <mergeCell ref="I8:I9"/>
  </mergeCells>
  <dataValidations count="2">
    <dataValidation type="whole" operator="greaterThanOrEqual" allowBlank="1" showInputMessage="1" showErrorMessage="1" error="Use whole numbers equal to or more than zero." sqref="I10:I16 I17:I30">
      <formula1>0</formula1>
    </dataValidation>
    <dataValidation type="whole" operator="lessThanOrEqual" allowBlank="1" showInputMessage="1" showErrorMessage="1" error="Use whole numbers equal to or less than zero." sqref="G10:G16 G17:G18 G30">
      <formula1>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Check Box 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12700</xdr:rowOff>
                  </from>
                  <to>
                    <xdr:col>4</xdr:col>
                    <xdr:colOff>469900</xdr:colOff>
                    <xdr:row>5</xdr:row>
                    <xdr:rowOff>177800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2:A4"/>
  <sheetViews>
    <sheetView workbookViewId="0">
      <selection activeCell="A3" sqref="A3"/>
    </sheetView>
  </sheetViews>
  <sheetFormatPr baseColWidth="10" defaultColWidth="11.5" defaultRowHeight="12" x14ac:dyDescent="0"/>
  <cols>
    <col min="1" max="16384" width="11.5" style="18"/>
  </cols>
  <sheetData>
    <row r="2" spans="1:1">
      <c r="A2" s="17" t="s">
        <v>219</v>
      </c>
    </row>
    <row r="3" spans="1:1">
      <c r="A3" s="17" t="s">
        <v>220</v>
      </c>
    </row>
    <row r="4" spans="1:1">
      <c r="A4" s="17" t="s">
        <v>221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Page</vt:lpstr>
      <vt:lpstr>Do First</vt:lpstr>
      <vt:lpstr>Part I Funding</vt:lpstr>
      <vt:lpstr>Part II Expenditures</vt:lpstr>
      <vt:lpstr>Part III District Match</vt:lpstr>
      <vt:lpstr>Part IV Summary</vt:lpstr>
      <vt:lpstr>Districts-Colleges</vt:lpstr>
      <vt:lpstr>Cat Flex List</vt:lpstr>
      <vt:lpstr>Yes-No</vt:lpstr>
    </vt:vector>
  </TitlesOfParts>
  <Company>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Servin</dc:creator>
  <cp:lastModifiedBy>Erika Flores</cp:lastModifiedBy>
  <cp:lastPrinted>2015-12-30T01:46:46Z</cp:lastPrinted>
  <dcterms:created xsi:type="dcterms:W3CDTF">2006-01-10T19:40:34Z</dcterms:created>
  <dcterms:modified xsi:type="dcterms:W3CDTF">2017-03-10T20:02:44Z</dcterms:modified>
</cp:coreProperties>
</file>